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окументы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По клиентам" sheetId="3" state="visible" r:id="rId3"/>
    <sheet xmlns:r="http://schemas.openxmlformats.org/officeDocument/2006/relationships" name="Динамика" sheetId="4" state="visible" r:id="rId4"/>
    <sheet xmlns:r="http://schemas.openxmlformats.org/officeDocument/2006/relationships" name="Как пользоваться" sheetId="5" state="visible" r:id="rId5"/>
  </sheets>
  <definedNames>
    <definedName name="_xlnm._FilterDatabase" localSheetId="0" hidden="1">'Документы'!$A$5:$H$505</definedName>
    <definedName name="_xlnm._FilterDatabase" localSheetId="2" hidden="1">'По клиентам'!$A$5:$L$205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595959"/>
      <sz val="9"/>
    </font>
    <font>
      <name val="Arial"/>
      <b val="1"/>
      <color rgb="00C00000"/>
      <sz val="10"/>
    </font>
    <font>
      <name val="Arial"/>
      <b val="1"/>
      <sz val="10"/>
    </font>
    <font>
      <name val="Arial"/>
      <color rgb="00404040"/>
      <sz val="10"/>
    </font>
    <font>
      <name val="Arial"/>
      <sz val="10"/>
    </font>
    <font>
      <name val="Arial"/>
      <i val="1"/>
      <color rgb="00595959"/>
      <sz val="9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E7E6E6"/>
      </patternFill>
    </fill>
    <fill>
      <patternFill patternType="solid">
        <fgColor rgb="00F2F2F2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5" fillId="3" borderId="0" pivotButton="0" quotePrefix="0" xfId="0"/>
    <xf numFmtId="49" fontId="5" fillId="3" borderId="0" pivotButton="0" quotePrefix="0" xfId="0"/>
    <xf numFmtId="164" fontId="5" fillId="3" borderId="0" pivotButton="0" quotePrefix="0" xfId="0"/>
    <xf numFmtId="3" fontId="5" fillId="3" borderId="0" pivotButton="0" quotePrefix="0" xfId="0"/>
    <xf numFmtId="1" fontId="6" fillId="0" borderId="0" pivotButton="0" quotePrefix="0" xfId="0"/>
    <xf numFmtId="0" fontId="6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  <xf numFmtId="0" fontId="4" fillId="0" borderId="0" pivotButton="0" quotePrefix="0" xfId="0"/>
    <xf numFmtId="164" fontId="4" fillId="4" borderId="1" pivotButton="0" quotePrefix="0" xfId="0"/>
    <xf numFmtId="0" fontId="7" fillId="0" borderId="0" pivotButton="0" quotePrefix="0" xfId="0"/>
    <xf numFmtId="0" fontId="6" fillId="0" borderId="1" pivotButton="0" quotePrefix="0" xfId="0"/>
    <xf numFmtId="1" fontId="6" fillId="0" borderId="1" pivotButton="0" quotePrefix="0" xfId="0"/>
    <xf numFmtId="3" fontId="6" fillId="0" borderId="1" pivotButton="0" quotePrefix="0" xfId="0"/>
    <xf numFmtId="165" fontId="6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3" fontId="4" fillId="0" borderId="1" pivotButton="0" quotePrefix="0" xfId="0"/>
    <xf numFmtId="165" fontId="4" fillId="0" borderId="1" pivotButton="0" quotePrefix="0" xfId="0"/>
    <xf numFmtId="0" fontId="7" fillId="0" borderId="0" applyAlignment="1" pivotButton="0" quotePrefix="0" xfId="0">
      <alignment vertical="top" wrapText="1"/>
    </xf>
    <xf numFmtId="3" fontId="6" fillId="0" borderId="0" pivotButton="0" quotePrefix="0" xfId="0"/>
    <xf numFmtId="165" fontId="6" fillId="0" borderId="0" pivotButton="0" quotePrefix="0" xfId="0"/>
    <xf numFmtId="3" fontId="4" fillId="4" borderId="1" pivotButton="0" quotePrefix="0" xfId="0"/>
    <xf numFmtId="0" fontId="8" fillId="0" borderId="0" pivotButton="0" quotePrefix="0" xfId="0"/>
    <xf numFmtId="0" fontId="6" fillId="0" borderId="0" applyAlignment="1" pivotButton="0" quotePrefix="0" xfId="0">
      <alignment vertical="top" wrapText="1"/>
    </xf>
    <xf numFmtId="164" fontId="5" fillId="3" borderId="0" pivotButton="0" quotePrefix="0" xfId="0"/>
    <xf numFmtId="164" fontId="0" fillId="0" borderId="0" pivotButton="0" quotePrefix="0" xfId="0"/>
    <xf numFmtId="164" fontId="4" fillId="4" borderId="1" pivotButton="0" quotePrefix="0" xfId="0"/>
    <xf numFmtId="165" fontId="6" fillId="0" borderId="1" pivotButton="0" quotePrefix="0" xfId="0"/>
    <xf numFmtId="165" fontId="4" fillId="0" borderId="1" pivotButton="0" quotePrefix="0" xfId="0"/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5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34" customWidth="1" min="3" max="3"/>
    <col width="14" customWidth="1" min="4" max="4"/>
    <col width="13" customWidth="1" min="5" max="5"/>
    <col width="17" customWidth="1" min="6" max="6"/>
    <col width="14" customWidth="1" min="7" max="7"/>
    <col width="16" customWidth="1" min="8" max="8"/>
  </cols>
  <sheetData>
    <row r="1">
      <c r="A1" s="1" t="inlineStr">
        <is>
          <t>Неоплаченные документы покупателей</t>
        </is>
      </c>
    </row>
    <row r="2">
      <c r="A2" s="2" t="inlineStr">
        <is>
          <t>Один документ — одна строка. Колонки A–F заполняете вы (выгрузка из 1С), колонки G–H считаются сами от даты отчёта на листе «Сводка».</t>
        </is>
      </c>
    </row>
    <row r="3">
      <c r="A3" s="3" t="inlineStr">
        <is>
          <t>ПРИМЕР: строки 6–19 заполнены условными данными, чтобы было видно, как работают формулы. Удалите их (колонки A–F) и вставьте свою выгрузку с 6-й строки.</t>
        </is>
      </c>
    </row>
    <row r="4">
      <c r="G4" s="2" t="inlineStr">
        <is>
          <t>считается само</t>
        </is>
      </c>
    </row>
    <row r="5" ht="30" customHeight="1">
      <c r="A5" s="4" t="inlineStr">
        <is>
          <t>Контрагент</t>
        </is>
      </c>
      <c r="B5" s="4" t="inlineStr">
        <is>
          <t>БИН/ИИН</t>
        </is>
      </c>
      <c r="C5" s="4" t="inlineStr">
        <is>
          <t>Документ (вид, номер)</t>
        </is>
      </c>
      <c r="D5" s="4" t="inlineStr">
        <is>
          <t>Дата документа</t>
        </is>
      </c>
      <c r="E5" s="4" t="inlineStr">
        <is>
          <t>Срок оплаты</t>
        </is>
      </c>
      <c r="F5" s="4" t="inlineStr">
        <is>
          <t>Остаток долга, ₸</t>
        </is>
      </c>
      <c r="G5" s="4" t="inlineStr">
        <is>
          <t>Дней просрочки</t>
        </is>
      </c>
      <c r="H5" s="4" t="inlineStr">
        <is>
          <t>Корзина</t>
        </is>
      </c>
    </row>
    <row r="6">
      <c r="A6" s="5" t="inlineStr">
        <is>
          <t>ТОО «Нұр Құрылыс»</t>
        </is>
      </c>
      <c r="B6" s="6" t="inlineStr">
        <is>
          <t>000000000011</t>
        </is>
      </c>
      <c r="C6" s="5" t="inlineStr">
        <is>
          <t>Накладная №512</t>
        </is>
      </c>
      <c r="D6" s="31" t="n">
        <v>46237</v>
      </c>
      <c r="E6" s="31" t="n">
        <v>46267</v>
      </c>
      <c r="F6" s="8" t="n">
        <v>1450000</v>
      </c>
      <c r="G6" s="9">
        <f>IF(OR($E6="",$F6=""),"",'Сводка'!$C$4-$E6)</f>
        <v/>
      </c>
      <c r="H6" s="10">
        <f>IF($F6="","",IF($F6&lt;0,"аванс/переплата",IF($E6="","без срока",IF($G6&lt;=0,"не наступил",IF($G6&lt;=30,"0–30",IF($G6&lt;=60,"31–60",IF($G6&lt;=90,"61–90","90+")))))))</f>
        <v/>
      </c>
    </row>
    <row r="7">
      <c r="A7" s="5" t="inlineStr">
        <is>
          <t>ТОО «Нұр Құрылыс»</t>
        </is>
      </c>
      <c r="B7" s="6" t="inlineStr">
        <is>
          <t>000000000011</t>
        </is>
      </c>
      <c r="C7" s="5" t="inlineStr">
        <is>
          <t>Накладная №561</t>
        </is>
      </c>
      <c r="D7" s="31" t="n">
        <v>46275</v>
      </c>
      <c r="E7" s="31" t="n">
        <v>46307</v>
      </c>
      <c r="F7" s="8" t="n">
        <v>980000</v>
      </c>
      <c r="G7" s="9">
        <f>IF(OR($E7="",$F7=""),"",'Сводка'!$C$4-$E7)</f>
        <v/>
      </c>
      <c r="H7" s="10">
        <f>IF($F7="","",IF($F7&lt;0,"аванс/переплата",IF($E7="","без срока",IF($G7&lt;=0,"не наступил",IF($G7&lt;=30,"0–30",IF($G7&lt;=60,"31–60",IF($G7&lt;=90,"61–90","90+")))))))</f>
        <v/>
      </c>
    </row>
    <row r="8">
      <c r="A8" s="5" t="inlineStr">
        <is>
          <t>ТОО «Нұр Құрылыс»</t>
        </is>
      </c>
      <c r="B8" s="6" t="inlineStr">
        <is>
          <t>000000000011</t>
        </is>
      </c>
      <c r="C8" s="5" t="inlineStr">
        <is>
          <t>Накладная №488</t>
        </is>
      </c>
      <c r="D8" s="31" t="n">
        <v>46223</v>
      </c>
      <c r="E8" s="31" t="n">
        <v>46253</v>
      </c>
      <c r="F8" s="8" t="n">
        <v>870000</v>
      </c>
      <c r="G8" s="9">
        <f>IF(OR($E8="",$F8=""),"",'Сводка'!$C$4-$E8)</f>
        <v/>
      </c>
      <c r="H8" s="10">
        <f>IF($F8="","",IF($F8&lt;0,"аванс/переплата",IF($E8="","без срока",IF($G8&lt;=0,"не наступил",IF($G8&lt;=30,"0–30",IF($G8&lt;=60,"31–60",IF($G8&lt;=90,"61–90","90+")))))))</f>
        <v/>
      </c>
    </row>
    <row r="9">
      <c r="A9" s="5" t="inlineStr">
        <is>
          <t>ТОО «Арай Маркет»</t>
        </is>
      </c>
      <c r="B9" s="6" t="inlineStr">
        <is>
          <t>000000000012</t>
        </is>
      </c>
      <c r="C9" s="5" t="inlineStr">
        <is>
          <t>Накладная №433</t>
        </is>
      </c>
      <c r="D9" s="31" t="n">
        <v>46188</v>
      </c>
      <c r="E9" s="31" t="n">
        <v>46218</v>
      </c>
      <c r="F9" s="8" t="n">
        <v>760000</v>
      </c>
      <c r="G9" s="9">
        <f>IF(OR($E9="",$F9=""),"",'Сводка'!$C$4-$E9)</f>
        <v/>
      </c>
      <c r="H9" s="10">
        <f>IF($F9="","",IF($F9&lt;0,"аванс/переплата",IF($E9="","без срока",IF($G9&lt;=0,"не наступил",IF($G9&lt;=30,"0–30",IF($G9&lt;=60,"31–60",IF($G9&lt;=90,"61–90","90+")))))))</f>
        <v/>
      </c>
    </row>
    <row r="10">
      <c r="A10" s="5" t="inlineStr">
        <is>
          <t>ТОО «Арай Маркет»</t>
        </is>
      </c>
      <c r="B10" s="6" t="inlineStr">
        <is>
          <t>000000000012</t>
        </is>
      </c>
      <c r="C10" s="5" t="inlineStr">
        <is>
          <t>Накладная №470 (оплачена частично)</t>
        </is>
      </c>
      <c r="D10" s="31" t="n">
        <v>46209</v>
      </c>
      <c r="E10" s="31" t="n">
        <v>46239</v>
      </c>
      <c r="F10" s="8" t="n">
        <v>450000</v>
      </c>
      <c r="G10" s="9">
        <f>IF(OR($E10="",$F10=""),"",'Сводка'!$C$4-$E10)</f>
        <v/>
      </c>
      <c r="H10" s="10">
        <f>IF($F10="","",IF($F10&lt;0,"аванс/переплата",IF($E10="","без срока",IF($G10&lt;=0,"не наступил",IF($G10&lt;=30,"0–30",IF($G10&lt;=60,"31–60",IF($G10&lt;=90,"61–90","90+")))))))</f>
        <v/>
      </c>
    </row>
    <row r="11">
      <c r="A11" s="5" t="inlineStr">
        <is>
          <t>ТОО «Жайық Сауда»</t>
        </is>
      </c>
      <c r="B11" s="6" t="inlineStr">
        <is>
          <t>000000000013</t>
        </is>
      </c>
      <c r="C11" s="5" t="inlineStr">
        <is>
          <t>Накладная №298</t>
        </is>
      </c>
      <c r="D11" s="31" t="n">
        <v>46132</v>
      </c>
      <c r="E11" s="31" t="n">
        <v>46162</v>
      </c>
      <c r="F11" s="8" t="n">
        <v>2100000</v>
      </c>
      <c r="G11" s="9">
        <f>IF(OR($E11="",$F11=""),"",'Сводка'!$C$4-$E11)</f>
        <v/>
      </c>
      <c r="H11" s="10">
        <f>IF($F11="","",IF($F11&lt;0,"аванс/переплата",IF($E11="","без срока",IF($G11&lt;=0,"не наступил",IF($G11&lt;=30,"0–30",IF($G11&lt;=60,"31–60",IF($G11&lt;=90,"61–90","90+")))))))</f>
        <v/>
      </c>
    </row>
    <row r="12">
      <c r="A12" s="5" t="inlineStr">
        <is>
          <t>ТОО «Бірлік Агро»</t>
        </is>
      </c>
      <c r="B12" s="6" t="inlineStr">
        <is>
          <t>000000000014</t>
        </is>
      </c>
      <c r="C12" s="5" t="inlineStr">
        <is>
          <t>Накладная №540</t>
        </is>
      </c>
      <c r="D12" s="31" t="n">
        <v>46258</v>
      </c>
      <c r="E12" s="31" t="n">
        <v>46288</v>
      </c>
      <c r="F12" s="8" t="n">
        <v>3300000</v>
      </c>
      <c r="G12" s="9">
        <f>IF(OR($E12="",$F12=""),"",'Сводка'!$C$4-$E12)</f>
        <v/>
      </c>
      <c r="H12" s="10">
        <f>IF($F12="","",IF($F12&lt;0,"аванс/переплата",IF($E12="","без срока",IF($G12&lt;=0,"не наступил",IF($G12&lt;=30,"0–30",IF($G12&lt;=60,"31–60",IF($G12&lt;=90,"61–90","90+")))))))</f>
        <v/>
      </c>
    </row>
    <row r="13">
      <c r="A13" s="5" t="inlineStr">
        <is>
          <t>ТОО «Бірлік Агро»</t>
        </is>
      </c>
      <c r="B13" s="6" t="inlineStr">
        <is>
          <t>000000000014</t>
        </is>
      </c>
      <c r="C13" s="5" t="inlineStr">
        <is>
          <t>Накладная №575</t>
        </is>
      </c>
      <c r="D13" s="31" t="n">
        <v>46286</v>
      </c>
      <c r="E13" s="31" t="n">
        <v>46316</v>
      </c>
      <c r="F13" s="8" t="n">
        <v>2650000</v>
      </c>
      <c r="G13" s="9">
        <f>IF(OR($E13="",$F13=""),"",'Сводка'!$C$4-$E13)</f>
        <v/>
      </c>
      <c r="H13" s="10">
        <f>IF($F13="","",IF($F13&lt;0,"аванс/переплата",IF($E13="","без срока",IF($G13&lt;=0,"не наступил",IF($G13&lt;=30,"0–30",IF($G13&lt;=60,"31–60",IF($G13&lt;=90,"61–90","90+")))))))</f>
        <v/>
      </c>
    </row>
    <row r="14">
      <c r="A14" s="5" t="inlineStr">
        <is>
          <t>ТОО «Сапа Транс»</t>
        </is>
      </c>
      <c r="B14" s="6" t="inlineStr">
        <is>
          <t>000000000015</t>
        </is>
      </c>
      <c r="C14" s="5" t="inlineStr">
        <is>
          <t>Акт выполненных работ №455</t>
        </is>
      </c>
      <c r="D14" s="31" t="n">
        <v>46202</v>
      </c>
      <c r="E14" s="31" t="n">
        <v>46232</v>
      </c>
      <c r="F14" s="8" t="n">
        <v>640000</v>
      </c>
      <c r="G14" s="9">
        <f>IF(OR($E14="",$F14=""),"",'Сводка'!$C$4-$E14)</f>
        <v/>
      </c>
      <c r="H14" s="10">
        <f>IF($F14="","",IF($F14&lt;0,"аванс/переплата",IF($E14="","без срока",IF($G14&lt;=0,"не наступил",IF($G14&lt;=30,"0–30",IF($G14&lt;=60,"31–60",IF($G14&lt;=90,"61–90","90+")))))))</f>
        <v/>
      </c>
    </row>
    <row r="15">
      <c r="A15" s="5" t="inlineStr">
        <is>
          <t>ИП Ахметов Б.</t>
        </is>
      </c>
      <c r="B15" s="6" t="inlineStr">
        <is>
          <t>000000000016</t>
        </is>
      </c>
      <c r="C15" s="5" t="inlineStr">
        <is>
          <t>Накладная №548</t>
        </is>
      </c>
      <c r="D15" s="31" t="n">
        <v>46261</v>
      </c>
      <c r="E15" s="31" t="n">
        <v>46276</v>
      </c>
      <c r="F15" s="8" t="n">
        <v>320000</v>
      </c>
      <c r="G15" s="9">
        <f>IF(OR($E15="",$F15=""),"",'Сводка'!$C$4-$E15)</f>
        <v/>
      </c>
      <c r="H15" s="10">
        <f>IF($F15="","",IF($F15&lt;0,"аванс/переплата",IF($E15="","без срока",IF($G15&lt;=0,"не наступил",IF($G15&lt;=30,"0–30",IF($G15&lt;=60,"31–60",IF($G15&lt;=90,"61–90","90+")))))))</f>
        <v/>
      </c>
    </row>
    <row r="16">
      <c r="A16" s="5" t="inlineStr">
        <is>
          <t>ТОО «Талас Логистик»</t>
        </is>
      </c>
      <c r="B16" s="6" t="inlineStr">
        <is>
          <t>000000000017</t>
        </is>
      </c>
      <c r="C16" s="5" t="inlineStr">
        <is>
          <t>Накладная №391</t>
        </is>
      </c>
      <c r="D16" s="31" t="n">
        <v>46167</v>
      </c>
      <c r="E16" s="31" t="n">
        <v>46227</v>
      </c>
      <c r="F16" s="8" t="n">
        <v>1780000</v>
      </c>
      <c r="G16" s="9">
        <f>IF(OR($E16="",$F16=""),"",'Сводка'!$C$4-$E16)</f>
        <v/>
      </c>
      <c r="H16" s="10">
        <f>IF($F16="","",IF($F16&lt;0,"аванс/переплата",IF($E16="","без срока",IF($G16&lt;=0,"не наступил",IF($G16&lt;=30,"0–30",IF($G16&lt;=60,"31–60",IF($G16&lt;=90,"61–90","90+")))))))</f>
        <v/>
      </c>
    </row>
    <row r="17">
      <c r="A17" s="5" t="inlineStr">
        <is>
          <t>ТОО «Талас Логистик»</t>
        </is>
      </c>
      <c r="B17" s="6" t="inlineStr">
        <is>
          <t>000000000017</t>
        </is>
      </c>
      <c r="C17" s="5" t="inlineStr">
        <is>
          <t>Накладная №520</t>
        </is>
      </c>
      <c r="D17" s="31" t="n">
        <v>46244</v>
      </c>
      <c r="E17" s="31" t="n">
        <v>46304</v>
      </c>
      <c r="F17" s="8" t="n">
        <v>1500000</v>
      </c>
      <c r="G17" s="9">
        <f>IF(OR($E17="",$F17=""),"",'Сводка'!$C$4-$E17)</f>
        <v/>
      </c>
      <c r="H17" s="10">
        <f>IF($F17="","",IF($F17&lt;0,"аванс/переплата",IF($E17="","без срока",IF($G17&lt;=0,"не наступил",IF($G17&lt;=30,"0–30",IF($G17&lt;=60,"31–60",IF($G17&lt;=90,"61–90","90+")))))))</f>
        <v/>
      </c>
    </row>
    <row r="18">
      <c r="A18" s="5" t="inlineStr">
        <is>
          <t>ТОО «Шығыс Металл»</t>
        </is>
      </c>
      <c r="B18" s="6" t="inlineStr">
        <is>
          <t>000000000018</t>
        </is>
      </c>
      <c r="C18" s="5" t="inlineStr">
        <is>
          <t>Аванс (платёжное поручение №77)</t>
        </is>
      </c>
      <c r="D18" s="31" t="n">
        <v>46290</v>
      </c>
      <c r="E18" s="31" t="n"/>
      <c r="F18" s="8" t="n">
        <v>-600000</v>
      </c>
      <c r="G18" s="9">
        <f>IF(OR($E18="",$F18=""),"",'Сводка'!$C$4-$E18)</f>
        <v/>
      </c>
      <c r="H18" s="10">
        <f>IF($F18="","",IF($F18&lt;0,"аванс/переплата",IF($E18="","без срока",IF($G18&lt;=0,"не наступил",IF($G18&lt;=30,"0–30",IF($G18&lt;=60,"31–60",IF($G18&lt;=90,"61–90","90+")))))))</f>
        <v/>
      </c>
    </row>
    <row r="19">
      <c r="A19" s="5" t="inlineStr">
        <is>
          <t>ТОО «Көктем Фуд»</t>
        </is>
      </c>
      <c r="B19" s="6" t="inlineStr">
        <is>
          <t>000000000019</t>
        </is>
      </c>
      <c r="C19" s="5" t="inlineStr">
        <is>
          <t>Накладная №222</t>
        </is>
      </c>
      <c r="D19" s="31" t="n">
        <v>45152</v>
      </c>
      <c r="E19" s="31" t="n">
        <v>45182</v>
      </c>
      <c r="F19" s="8" t="n">
        <v>410000</v>
      </c>
      <c r="G19" s="9">
        <f>IF(OR($E19="",$F19=""),"",'Сводка'!$C$4-$E19)</f>
        <v/>
      </c>
      <c r="H19" s="10">
        <f>IF($F19="","",IF($F19&lt;0,"аванс/переплата",IF($E19="","без срока",IF($G19&lt;=0,"не наступил",IF($G19&lt;=30,"0–30",IF($G19&lt;=60,"31–60",IF($G19&lt;=90,"61–90","90+")))))))</f>
        <v/>
      </c>
    </row>
    <row r="20">
      <c r="B20" s="11" t="n"/>
      <c r="D20" s="32" t="n"/>
      <c r="E20" s="32" t="n"/>
      <c r="F20" s="13" t="n"/>
      <c r="G20" s="9">
        <f>IF(OR($E20="",$F20=""),"",'Сводка'!$C$4-$E20)</f>
        <v/>
      </c>
      <c r="H20" s="10">
        <f>IF($F20="","",IF($F20&lt;0,"аванс/переплата",IF($E20="","без срока",IF($G20&lt;=0,"не наступил",IF($G20&lt;=30,"0–30",IF($G20&lt;=60,"31–60",IF($G20&lt;=90,"61–90","90+")))))))</f>
        <v/>
      </c>
    </row>
    <row r="21">
      <c r="B21" s="11" t="n"/>
      <c r="D21" s="32" t="n"/>
      <c r="E21" s="32" t="n"/>
      <c r="F21" s="13" t="n"/>
      <c r="G21" s="9">
        <f>IF(OR($E21="",$F21=""),"",'Сводка'!$C$4-$E21)</f>
        <v/>
      </c>
      <c r="H21" s="10">
        <f>IF($F21="","",IF($F21&lt;0,"аванс/переплата",IF($E21="","без срока",IF($G21&lt;=0,"не наступил",IF($G21&lt;=30,"0–30",IF($G21&lt;=60,"31–60",IF($G21&lt;=90,"61–90","90+")))))))</f>
        <v/>
      </c>
    </row>
    <row r="22">
      <c r="B22" s="11" t="n"/>
      <c r="D22" s="32" t="n"/>
      <c r="E22" s="32" t="n"/>
      <c r="F22" s="13" t="n"/>
      <c r="G22" s="9">
        <f>IF(OR($E22="",$F22=""),"",'Сводка'!$C$4-$E22)</f>
        <v/>
      </c>
      <c r="H22" s="10">
        <f>IF($F22="","",IF($F22&lt;0,"аванс/переплата",IF($E22="","без срока",IF($G22&lt;=0,"не наступил",IF($G22&lt;=30,"0–30",IF($G22&lt;=60,"31–60",IF($G22&lt;=90,"61–90","90+")))))))</f>
        <v/>
      </c>
    </row>
    <row r="23">
      <c r="B23" s="11" t="n"/>
      <c r="D23" s="32" t="n"/>
      <c r="E23" s="32" t="n"/>
      <c r="F23" s="13" t="n"/>
      <c r="G23" s="9">
        <f>IF(OR($E23="",$F23=""),"",'Сводка'!$C$4-$E23)</f>
        <v/>
      </c>
      <c r="H23" s="10">
        <f>IF($F23="","",IF($F23&lt;0,"аванс/переплата",IF($E23="","без срока",IF($G23&lt;=0,"не наступил",IF($G23&lt;=30,"0–30",IF($G23&lt;=60,"31–60",IF($G23&lt;=90,"61–90","90+")))))))</f>
        <v/>
      </c>
    </row>
    <row r="24">
      <c r="B24" s="11" t="n"/>
      <c r="D24" s="32" t="n"/>
      <c r="E24" s="32" t="n"/>
      <c r="F24" s="13" t="n"/>
      <c r="G24" s="9">
        <f>IF(OR($E24="",$F24=""),"",'Сводка'!$C$4-$E24)</f>
        <v/>
      </c>
      <c r="H24" s="10">
        <f>IF($F24="","",IF($F24&lt;0,"аванс/переплата",IF($E24="","без срока",IF($G24&lt;=0,"не наступил",IF($G24&lt;=30,"0–30",IF($G24&lt;=60,"31–60",IF($G24&lt;=90,"61–90","90+")))))))</f>
        <v/>
      </c>
    </row>
    <row r="25">
      <c r="B25" s="11" t="n"/>
      <c r="D25" s="32" t="n"/>
      <c r="E25" s="32" t="n"/>
      <c r="F25" s="13" t="n"/>
      <c r="G25" s="9">
        <f>IF(OR($E25="",$F25=""),"",'Сводка'!$C$4-$E25)</f>
        <v/>
      </c>
      <c r="H25" s="10">
        <f>IF($F25="","",IF($F25&lt;0,"аванс/переплата",IF($E25="","без срока",IF($G25&lt;=0,"не наступил",IF($G25&lt;=30,"0–30",IF($G25&lt;=60,"31–60",IF($G25&lt;=90,"61–90","90+")))))))</f>
        <v/>
      </c>
    </row>
    <row r="26">
      <c r="B26" s="11" t="n"/>
      <c r="D26" s="32" t="n"/>
      <c r="E26" s="32" t="n"/>
      <c r="F26" s="13" t="n"/>
      <c r="G26" s="9">
        <f>IF(OR($E26="",$F26=""),"",'Сводка'!$C$4-$E26)</f>
        <v/>
      </c>
      <c r="H26" s="10">
        <f>IF($F26="","",IF($F26&lt;0,"аванс/переплата",IF($E26="","без срока",IF($G26&lt;=0,"не наступил",IF($G26&lt;=30,"0–30",IF($G26&lt;=60,"31–60",IF($G26&lt;=90,"61–90","90+")))))))</f>
        <v/>
      </c>
    </row>
    <row r="27">
      <c r="B27" s="11" t="n"/>
      <c r="D27" s="32" t="n"/>
      <c r="E27" s="32" t="n"/>
      <c r="F27" s="13" t="n"/>
      <c r="G27" s="9">
        <f>IF(OR($E27="",$F27=""),"",'Сводка'!$C$4-$E27)</f>
        <v/>
      </c>
      <c r="H27" s="10">
        <f>IF($F27="","",IF($F27&lt;0,"аванс/переплата",IF($E27="","без срока",IF($G27&lt;=0,"не наступил",IF($G27&lt;=30,"0–30",IF($G27&lt;=60,"31–60",IF($G27&lt;=90,"61–90","90+")))))))</f>
        <v/>
      </c>
    </row>
    <row r="28">
      <c r="B28" s="11" t="n"/>
      <c r="D28" s="32" t="n"/>
      <c r="E28" s="32" t="n"/>
      <c r="F28" s="13" t="n"/>
      <c r="G28" s="9">
        <f>IF(OR($E28="",$F28=""),"",'Сводка'!$C$4-$E28)</f>
        <v/>
      </c>
      <c r="H28" s="10">
        <f>IF($F28="","",IF($F28&lt;0,"аванс/переплата",IF($E28="","без срока",IF($G28&lt;=0,"не наступил",IF($G28&lt;=30,"0–30",IF($G28&lt;=60,"31–60",IF($G28&lt;=90,"61–90","90+")))))))</f>
        <v/>
      </c>
    </row>
    <row r="29">
      <c r="B29" s="11" t="n"/>
      <c r="D29" s="32" t="n"/>
      <c r="E29" s="32" t="n"/>
      <c r="F29" s="13" t="n"/>
      <c r="G29" s="9">
        <f>IF(OR($E29="",$F29=""),"",'Сводка'!$C$4-$E29)</f>
        <v/>
      </c>
      <c r="H29" s="10">
        <f>IF($F29="","",IF($F29&lt;0,"аванс/переплата",IF($E29="","без срока",IF($G29&lt;=0,"не наступил",IF($G29&lt;=30,"0–30",IF($G29&lt;=60,"31–60",IF($G29&lt;=90,"61–90","90+")))))))</f>
        <v/>
      </c>
    </row>
    <row r="30">
      <c r="B30" s="11" t="n"/>
      <c r="D30" s="32" t="n"/>
      <c r="E30" s="32" t="n"/>
      <c r="F30" s="13" t="n"/>
      <c r="G30" s="9">
        <f>IF(OR($E30="",$F30=""),"",'Сводка'!$C$4-$E30)</f>
        <v/>
      </c>
      <c r="H30" s="10">
        <f>IF($F30="","",IF($F30&lt;0,"аванс/переплата",IF($E30="","без срока",IF($G30&lt;=0,"не наступил",IF($G30&lt;=30,"0–30",IF($G30&lt;=60,"31–60",IF($G30&lt;=90,"61–90","90+")))))))</f>
        <v/>
      </c>
    </row>
    <row r="31">
      <c r="B31" s="11" t="n"/>
      <c r="D31" s="32" t="n"/>
      <c r="E31" s="32" t="n"/>
      <c r="F31" s="13" t="n"/>
      <c r="G31" s="9">
        <f>IF(OR($E31="",$F31=""),"",'Сводка'!$C$4-$E31)</f>
        <v/>
      </c>
      <c r="H31" s="10">
        <f>IF($F31="","",IF($F31&lt;0,"аванс/переплата",IF($E31="","без срока",IF($G31&lt;=0,"не наступил",IF($G31&lt;=30,"0–30",IF($G31&lt;=60,"31–60",IF($G31&lt;=90,"61–90","90+")))))))</f>
        <v/>
      </c>
    </row>
    <row r="32">
      <c r="B32" s="11" t="n"/>
      <c r="D32" s="32" t="n"/>
      <c r="E32" s="32" t="n"/>
      <c r="F32" s="13" t="n"/>
      <c r="G32" s="9">
        <f>IF(OR($E32="",$F32=""),"",'Сводка'!$C$4-$E32)</f>
        <v/>
      </c>
      <c r="H32" s="10">
        <f>IF($F32="","",IF($F32&lt;0,"аванс/переплата",IF($E32="","без срока",IF($G32&lt;=0,"не наступил",IF($G32&lt;=30,"0–30",IF($G32&lt;=60,"31–60",IF($G32&lt;=90,"61–90","90+")))))))</f>
        <v/>
      </c>
    </row>
    <row r="33">
      <c r="B33" s="11" t="n"/>
      <c r="D33" s="32" t="n"/>
      <c r="E33" s="32" t="n"/>
      <c r="F33" s="13" t="n"/>
      <c r="G33" s="9">
        <f>IF(OR($E33="",$F33=""),"",'Сводка'!$C$4-$E33)</f>
        <v/>
      </c>
      <c r="H33" s="10">
        <f>IF($F33="","",IF($F33&lt;0,"аванс/переплата",IF($E33="","без срока",IF($G33&lt;=0,"не наступил",IF($G33&lt;=30,"0–30",IF($G33&lt;=60,"31–60",IF($G33&lt;=90,"61–90","90+")))))))</f>
        <v/>
      </c>
    </row>
    <row r="34">
      <c r="B34" s="11" t="n"/>
      <c r="D34" s="32" t="n"/>
      <c r="E34" s="32" t="n"/>
      <c r="F34" s="13" t="n"/>
      <c r="G34" s="9">
        <f>IF(OR($E34="",$F34=""),"",'Сводка'!$C$4-$E34)</f>
        <v/>
      </c>
      <c r="H34" s="10">
        <f>IF($F34="","",IF($F34&lt;0,"аванс/переплата",IF($E34="","без срока",IF($G34&lt;=0,"не наступил",IF($G34&lt;=30,"0–30",IF($G34&lt;=60,"31–60",IF($G34&lt;=90,"61–90","90+")))))))</f>
        <v/>
      </c>
    </row>
    <row r="35">
      <c r="B35" s="11" t="n"/>
      <c r="D35" s="32" t="n"/>
      <c r="E35" s="32" t="n"/>
      <c r="F35" s="13" t="n"/>
      <c r="G35" s="9">
        <f>IF(OR($E35="",$F35=""),"",'Сводка'!$C$4-$E35)</f>
        <v/>
      </c>
      <c r="H35" s="10">
        <f>IF($F35="","",IF($F35&lt;0,"аванс/переплата",IF($E35="","без срока",IF($G35&lt;=0,"не наступил",IF($G35&lt;=30,"0–30",IF($G35&lt;=60,"31–60",IF($G35&lt;=90,"61–90","90+")))))))</f>
        <v/>
      </c>
    </row>
    <row r="36">
      <c r="B36" s="11" t="n"/>
      <c r="D36" s="32" t="n"/>
      <c r="E36" s="32" t="n"/>
      <c r="F36" s="13" t="n"/>
      <c r="G36" s="9">
        <f>IF(OR($E36="",$F36=""),"",'Сводка'!$C$4-$E36)</f>
        <v/>
      </c>
      <c r="H36" s="10">
        <f>IF($F36="","",IF($F36&lt;0,"аванс/переплата",IF($E36="","без срока",IF($G36&lt;=0,"не наступил",IF($G36&lt;=30,"0–30",IF($G36&lt;=60,"31–60",IF($G36&lt;=90,"61–90","90+")))))))</f>
        <v/>
      </c>
    </row>
    <row r="37">
      <c r="B37" s="11" t="n"/>
      <c r="D37" s="32" t="n"/>
      <c r="E37" s="32" t="n"/>
      <c r="F37" s="13" t="n"/>
      <c r="G37" s="9">
        <f>IF(OR($E37="",$F37=""),"",'Сводка'!$C$4-$E37)</f>
        <v/>
      </c>
      <c r="H37" s="10">
        <f>IF($F37="","",IF($F37&lt;0,"аванс/переплата",IF($E37="","без срока",IF($G37&lt;=0,"не наступил",IF($G37&lt;=30,"0–30",IF($G37&lt;=60,"31–60",IF($G37&lt;=90,"61–90","90+")))))))</f>
        <v/>
      </c>
    </row>
    <row r="38">
      <c r="B38" s="11" t="n"/>
      <c r="D38" s="32" t="n"/>
      <c r="E38" s="32" t="n"/>
      <c r="F38" s="13" t="n"/>
      <c r="G38" s="9">
        <f>IF(OR($E38="",$F38=""),"",'Сводка'!$C$4-$E38)</f>
        <v/>
      </c>
      <c r="H38" s="10">
        <f>IF($F38="","",IF($F38&lt;0,"аванс/переплата",IF($E38="","без срока",IF($G38&lt;=0,"не наступил",IF($G38&lt;=30,"0–30",IF($G38&lt;=60,"31–60",IF($G38&lt;=90,"61–90","90+")))))))</f>
        <v/>
      </c>
    </row>
    <row r="39">
      <c r="B39" s="11" t="n"/>
      <c r="D39" s="32" t="n"/>
      <c r="E39" s="32" t="n"/>
      <c r="F39" s="13" t="n"/>
      <c r="G39" s="9">
        <f>IF(OR($E39="",$F39=""),"",'Сводка'!$C$4-$E39)</f>
        <v/>
      </c>
      <c r="H39" s="10">
        <f>IF($F39="","",IF($F39&lt;0,"аванс/переплата",IF($E39="","без срока",IF($G39&lt;=0,"не наступил",IF($G39&lt;=30,"0–30",IF($G39&lt;=60,"31–60",IF($G39&lt;=90,"61–90","90+")))))))</f>
        <v/>
      </c>
    </row>
    <row r="40">
      <c r="B40" s="11" t="n"/>
      <c r="D40" s="32" t="n"/>
      <c r="E40" s="32" t="n"/>
      <c r="F40" s="13" t="n"/>
      <c r="G40" s="9">
        <f>IF(OR($E40="",$F40=""),"",'Сводка'!$C$4-$E40)</f>
        <v/>
      </c>
      <c r="H40" s="10">
        <f>IF($F40="","",IF($F40&lt;0,"аванс/переплата",IF($E40="","без срока",IF($G40&lt;=0,"не наступил",IF($G40&lt;=30,"0–30",IF($G40&lt;=60,"31–60",IF($G40&lt;=90,"61–90","90+")))))))</f>
        <v/>
      </c>
    </row>
    <row r="41">
      <c r="B41" s="11" t="n"/>
      <c r="D41" s="32" t="n"/>
      <c r="E41" s="32" t="n"/>
      <c r="F41" s="13" t="n"/>
      <c r="G41" s="9">
        <f>IF(OR($E41="",$F41=""),"",'Сводка'!$C$4-$E41)</f>
        <v/>
      </c>
      <c r="H41" s="10">
        <f>IF($F41="","",IF($F41&lt;0,"аванс/переплата",IF($E41="","без срока",IF($G41&lt;=0,"не наступил",IF($G41&lt;=30,"0–30",IF($G41&lt;=60,"31–60",IF($G41&lt;=90,"61–90","90+")))))))</f>
        <v/>
      </c>
    </row>
    <row r="42">
      <c r="B42" s="11" t="n"/>
      <c r="D42" s="32" t="n"/>
      <c r="E42" s="32" t="n"/>
      <c r="F42" s="13" t="n"/>
      <c r="G42" s="9">
        <f>IF(OR($E42="",$F42=""),"",'Сводка'!$C$4-$E42)</f>
        <v/>
      </c>
      <c r="H42" s="10">
        <f>IF($F42="","",IF($F42&lt;0,"аванс/переплата",IF($E42="","без срока",IF($G42&lt;=0,"не наступил",IF($G42&lt;=30,"0–30",IF($G42&lt;=60,"31–60",IF($G42&lt;=90,"61–90","90+")))))))</f>
        <v/>
      </c>
    </row>
    <row r="43">
      <c r="B43" s="11" t="n"/>
      <c r="D43" s="32" t="n"/>
      <c r="E43" s="32" t="n"/>
      <c r="F43" s="13" t="n"/>
      <c r="G43" s="9">
        <f>IF(OR($E43="",$F43=""),"",'Сводка'!$C$4-$E43)</f>
        <v/>
      </c>
      <c r="H43" s="10">
        <f>IF($F43="","",IF($F43&lt;0,"аванс/переплата",IF($E43="","без срока",IF($G43&lt;=0,"не наступил",IF($G43&lt;=30,"0–30",IF($G43&lt;=60,"31–60",IF($G43&lt;=90,"61–90","90+")))))))</f>
        <v/>
      </c>
    </row>
    <row r="44">
      <c r="B44" s="11" t="n"/>
      <c r="D44" s="32" t="n"/>
      <c r="E44" s="32" t="n"/>
      <c r="F44" s="13" t="n"/>
      <c r="G44" s="9">
        <f>IF(OR($E44="",$F44=""),"",'Сводка'!$C$4-$E44)</f>
        <v/>
      </c>
      <c r="H44" s="10">
        <f>IF($F44="","",IF($F44&lt;0,"аванс/переплата",IF($E44="","без срока",IF($G44&lt;=0,"не наступил",IF($G44&lt;=30,"0–30",IF($G44&lt;=60,"31–60",IF($G44&lt;=90,"61–90","90+")))))))</f>
        <v/>
      </c>
    </row>
    <row r="45">
      <c r="B45" s="11" t="n"/>
      <c r="D45" s="32" t="n"/>
      <c r="E45" s="32" t="n"/>
      <c r="F45" s="13" t="n"/>
      <c r="G45" s="9">
        <f>IF(OR($E45="",$F45=""),"",'Сводка'!$C$4-$E45)</f>
        <v/>
      </c>
      <c r="H45" s="10">
        <f>IF($F45="","",IF($F45&lt;0,"аванс/переплата",IF($E45="","без срока",IF($G45&lt;=0,"не наступил",IF($G45&lt;=30,"0–30",IF($G45&lt;=60,"31–60",IF($G45&lt;=90,"61–90","90+")))))))</f>
        <v/>
      </c>
    </row>
    <row r="46">
      <c r="B46" s="11" t="n"/>
      <c r="D46" s="32" t="n"/>
      <c r="E46" s="32" t="n"/>
      <c r="F46" s="13" t="n"/>
      <c r="G46" s="9">
        <f>IF(OR($E46="",$F46=""),"",'Сводка'!$C$4-$E46)</f>
        <v/>
      </c>
      <c r="H46" s="10">
        <f>IF($F46="","",IF($F46&lt;0,"аванс/переплата",IF($E46="","без срока",IF($G46&lt;=0,"не наступил",IF($G46&lt;=30,"0–30",IF($G46&lt;=60,"31–60",IF($G46&lt;=90,"61–90","90+")))))))</f>
        <v/>
      </c>
    </row>
    <row r="47">
      <c r="B47" s="11" t="n"/>
      <c r="D47" s="32" t="n"/>
      <c r="E47" s="32" t="n"/>
      <c r="F47" s="13" t="n"/>
      <c r="G47" s="9">
        <f>IF(OR($E47="",$F47=""),"",'Сводка'!$C$4-$E47)</f>
        <v/>
      </c>
      <c r="H47" s="10">
        <f>IF($F47="","",IF($F47&lt;0,"аванс/переплата",IF($E47="","без срока",IF($G47&lt;=0,"не наступил",IF($G47&lt;=30,"0–30",IF($G47&lt;=60,"31–60",IF($G47&lt;=90,"61–90","90+")))))))</f>
        <v/>
      </c>
    </row>
    <row r="48">
      <c r="B48" s="11" t="n"/>
      <c r="D48" s="32" t="n"/>
      <c r="E48" s="32" t="n"/>
      <c r="F48" s="13" t="n"/>
      <c r="G48" s="9">
        <f>IF(OR($E48="",$F48=""),"",'Сводка'!$C$4-$E48)</f>
        <v/>
      </c>
      <c r="H48" s="10">
        <f>IF($F48="","",IF($F48&lt;0,"аванс/переплата",IF($E48="","без срока",IF($G48&lt;=0,"не наступил",IF($G48&lt;=30,"0–30",IF($G48&lt;=60,"31–60",IF($G48&lt;=90,"61–90","90+")))))))</f>
        <v/>
      </c>
    </row>
    <row r="49">
      <c r="B49" s="11" t="n"/>
      <c r="D49" s="32" t="n"/>
      <c r="E49" s="32" t="n"/>
      <c r="F49" s="13" t="n"/>
      <c r="G49" s="9">
        <f>IF(OR($E49="",$F49=""),"",'Сводка'!$C$4-$E49)</f>
        <v/>
      </c>
      <c r="H49" s="10">
        <f>IF($F49="","",IF($F49&lt;0,"аванс/переплата",IF($E49="","без срока",IF($G49&lt;=0,"не наступил",IF($G49&lt;=30,"0–30",IF($G49&lt;=60,"31–60",IF($G49&lt;=90,"61–90","90+")))))))</f>
        <v/>
      </c>
    </row>
    <row r="50">
      <c r="B50" s="11" t="n"/>
      <c r="D50" s="32" t="n"/>
      <c r="E50" s="32" t="n"/>
      <c r="F50" s="13" t="n"/>
      <c r="G50" s="9">
        <f>IF(OR($E50="",$F50=""),"",'Сводка'!$C$4-$E50)</f>
        <v/>
      </c>
      <c r="H50" s="10">
        <f>IF($F50="","",IF($F50&lt;0,"аванс/переплата",IF($E50="","без срока",IF($G50&lt;=0,"не наступил",IF($G50&lt;=30,"0–30",IF($G50&lt;=60,"31–60",IF($G50&lt;=90,"61–90","90+")))))))</f>
        <v/>
      </c>
    </row>
    <row r="51">
      <c r="B51" s="11" t="n"/>
      <c r="D51" s="32" t="n"/>
      <c r="E51" s="32" t="n"/>
      <c r="F51" s="13" t="n"/>
      <c r="G51" s="9">
        <f>IF(OR($E51="",$F51=""),"",'Сводка'!$C$4-$E51)</f>
        <v/>
      </c>
      <c r="H51" s="10">
        <f>IF($F51="","",IF($F51&lt;0,"аванс/переплата",IF($E51="","без срока",IF($G51&lt;=0,"не наступил",IF($G51&lt;=30,"0–30",IF($G51&lt;=60,"31–60",IF($G51&lt;=90,"61–90","90+")))))))</f>
        <v/>
      </c>
    </row>
    <row r="52">
      <c r="B52" s="11" t="n"/>
      <c r="D52" s="32" t="n"/>
      <c r="E52" s="32" t="n"/>
      <c r="F52" s="13" t="n"/>
      <c r="G52" s="9">
        <f>IF(OR($E52="",$F52=""),"",'Сводка'!$C$4-$E52)</f>
        <v/>
      </c>
      <c r="H52" s="10">
        <f>IF($F52="","",IF($F52&lt;0,"аванс/переплата",IF($E52="","без срока",IF($G52&lt;=0,"не наступил",IF($G52&lt;=30,"0–30",IF($G52&lt;=60,"31–60",IF($G52&lt;=90,"61–90","90+")))))))</f>
        <v/>
      </c>
    </row>
    <row r="53">
      <c r="B53" s="11" t="n"/>
      <c r="D53" s="32" t="n"/>
      <c r="E53" s="32" t="n"/>
      <c r="F53" s="13" t="n"/>
      <c r="G53" s="9">
        <f>IF(OR($E53="",$F53=""),"",'Сводка'!$C$4-$E53)</f>
        <v/>
      </c>
      <c r="H53" s="10">
        <f>IF($F53="","",IF($F53&lt;0,"аванс/переплата",IF($E53="","без срока",IF($G53&lt;=0,"не наступил",IF($G53&lt;=30,"0–30",IF($G53&lt;=60,"31–60",IF($G53&lt;=90,"61–90","90+")))))))</f>
        <v/>
      </c>
    </row>
    <row r="54">
      <c r="B54" s="11" t="n"/>
      <c r="D54" s="32" t="n"/>
      <c r="E54" s="32" t="n"/>
      <c r="F54" s="13" t="n"/>
      <c r="G54" s="9">
        <f>IF(OR($E54="",$F54=""),"",'Сводка'!$C$4-$E54)</f>
        <v/>
      </c>
      <c r="H54" s="10">
        <f>IF($F54="","",IF($F54&lt;0,"аванс/переплата",IF($E54="","без срока",IF($G54&lt;=0,"не наступил",IF($G54&lt;=30,"0–30",IF($G54&lt;=60,"31–60",IF($G54&lt;=90,"61–90","90+")))))))</f>
        <v/>
      </c>
    </row>
    <row r="55">
      <c r="B55" s="11" t="n"/>
      <c r="D55" s="32" t="n"/>
      <c r="E55" s="32" t="n"/>
      <c r="F55" s="13" t="n"/>
      <c r="G55" s="9">
        <f>IF(OR($E55="",$F55=""),"",'Сводка'!$C$4-$E55)</f>
        <v/>
      </c>
      <c r="H55" s="10">
        <f>IF($F55="","",IF($F55&lt;0,"аванс/переплата",IF($E55="","без срока",IF($G55&lt;=0,"не наступил",IF($G55&lt;=30,"0–30",IF($G55&lt;=60,"31–60",IF($G55&lt;=90,"61–90","90+")))))))</f>
        <v/>
      </c>
    </row>
    <row r="56">
      <c r="B56" s="11" t="n"/>
      <c r="D56" s="32" t="n"/>
      <c r="E56" s="32" t="n"/>
      <c r="F56" s="13" t="n"/>
      <c r="G56" s="9">
        <f>IF(OR($E56="",$F56=""),"",'Сводка'!$C$4-$E56)</f>
        <v/>
      </c>
      <c r="H56" s="10">
        <f>IF($F56="","",IF($F56&lt;0,"аванс/переплата",IF($E56="","без срока",IF($G56&lt;=0,"не наступил",IF($G56&lt;=30,"0–30",IF($G56&lt;=60,"31–60",IF($G56&lt;=90,"61–90","90+")))))))</f>
        <v/>
      </c>
    </row>
    <row r="57">
      <c r="B57" s="11" t="n"/>
      <c r="D57" s="32" t="n"/>
      <c r="E57" s="32" t="n"/>
      <c r="F57" s="13" t="n"/>
      <c r="G57" s="9">
        <f>IF(OR($E57="",$F57=""),"",'Сводка'!$C$4-$E57)</f>
        <v/>
      </c>
      <c r="H57" s="10">
        <f>IF($F57="","",IF($F57&lt;0,"аванс/переплата",IF($E57="","без срока",IF($G57&lt;=0,"не наступил",IF($G57&lt;=30,"0–30",IF($G57&lt;=60,"31–60",IF($G57&lt;=90,"61–90","90+")))))))</f>
        <v/>
      </c>
    </row>
    <row r="58">
      <c r="B58" s="11" t="n"/>
      <c r="D58" s="32" t="n"/>
      <c r="E58" s="32" t="n"/>
      <c r="F58" s="13" t="n"/>
      <c r="G58" s="9">
        <f>IF(OR($E58="",$F58=""),"",'Сводка'!$C$4-$E58)</f>
        <v/>
      </c>
      <c r="H58" s="10">
        <f>IF($F58="","",IF($F58&lt;0,"аванс/переплата",IF($E58="","без срока",IF($G58&lt;=0,"не наступил",IF($G58&lt;=30,"0–30",IF($G58&lt;=60,"31–60",IF($G58&lt;=90,"61–90","90+")))))))</f>
        <v/>
      </c>
    </row>
    <row r="59">
      <c r="B59" s="11" t="n"/>
      <c r="D59" s="32" t="n"/>
      <c r="E59" s="32" t="n"/>
      <c r="F59" s="13" t="n"/>
      <c r="G59" s="9">
        <f>IF(OR($E59="",$F59=""),"",'Сводка'!$C$4-$E59)</f>
        <v/>
      </c>
      <c r="H59" s="10">
        <f>IF($F59="","",IF($F59&lt;0,"аванс/переплата",IF($E59="","без срока",IF($G59&lt;=0,"не наступил",IF($G59&lt;=30,"0–30",IF($G59&lt;=60,"31–60",IF($G59&lt;=90,"61–90","90+")))))))</f>
        <v/>
      </c>
    </row>
    <row r="60">
      <c r="B60" s="11" t="n"/>
      <c r="D60" s="32" t="n"/>
      <c r="E60" s="32" t="n"/>
      <c r="F60" s="13" t="n"/>
      <c r="G60" s="9">
        <f>IF(OR($E60="",$F60=""),"",'Сводка'!$C$4-$E60)</f>
        <v/>
      </c>
      <c r="H60" s="10">
        <f>IF($F60="","",IF($F60&lt;0,"аванс/переплата",IF($E60="","без срока",IF($G60&lt;=0,"не наступил",IF($G60&lt;=30,"0–30",IF($G60&lt;=60,"31–60",IF($G60&lt;=90,"61–90","90+")))))))</f>
        <v/>
      </c>
    </row>
    <row r="61">
      <c r="B61" s="11" t="n"/>
      <c r="D61" s="32" t="n"/>
      <c r="E61" s="32" t="n"/>
      <c r="F61" s="13" t="n"/>
      <c r="G61" s="9">
        <f>IF(OR($E61="",$F61=""),"",'Сводка'!$C$4-$E61)</f>
        <v/>
      </c>
      <c r="H61" s="10">
        <f>IF($F61="","",IF($F61&lt;0,"аванс/переплата",IF($E61="","без срока",IF($G61&lt;=0,"не наступил",IF($G61&lt;=30,"0–30",IF($G61&lt;=60,"31–60",IF($G61&lt;=90,"61–90","90+")))))))</f>
        <v/>
      </c>
    </row>
    <row r="62">
      <c r="B62" s="11" t="n"/>
      <c r="D62" s="32" t="n"/>
      <c r="E62" s="32" t="n"/>
      <c r="F62" s="13" t="n"/>
      <c r="G62" s="9">
        <f>IF(OR($E62="",$F62=""),"",'Сводка'!$C$4-$E62)</f>
        <v/>
      </c>
      <c r="H62" s="10">
        <f>IF($F62="","",IF($F62&lt;0,"аванс/переплата",IF($E62="","без срока",IF($G62&lt;=0,"не наступил",IF($G62&lt;=30,"0–30",IF($G62&lt;=60,"31–60",IF($G62&lt;=90,"61–90","90+")))))))</f>
        <v/>
      </c>
    </row>
    <row r="63">
      <c r="B63" s="11" t="n"/>
      <c r="D63" s="32" t="n"/>
      <c r="E63" s="32" t="n"/>
      <c r="F63" s="13" t="n"/>
      <c r="G63" s="9">
        <f>IF(OR($E63="",$F63=""),"",'Сводка'!$C$4-$E63)</f>
        <v/>
      </c>
      <c r="H63" s="10">
        <f>IF($F63="","",IF($F63&lt;0,"аванс/переплата",IF($E63="","без срока",IF($G63&lt;=0,"не наступил",IF($G63&lt;=30,"0–30",IF($G63&lt;=60,"31–60",IF($G63&lt;=90,"61–90","90+")))))))</f>
        <v/>
      </c>
    </row>
    <row r="64">
      <c r="B64" s="11" t="n"/>
      <c r="D64" s="32" t="n"/>
      <c r="E64" s="32" t="n"/>
      <c r="F64" s="13" t="n"/>
      <c r="G64" s="9">
        <f>IF(OR($E64="",$F64=""),"",'Сводка'!$C$4-$E64)</f>
        <v/>
      </c>
      <c r="H64" s="10">
        <f>IF($F64="","",IF($F64&lt;0,"аванс/переплата",IF($E64="","без срока",IF($G64&lt;=0,"не наступил",IF($G64&lt;=30,"0–30",IF($G64&lt;=60,"31–60",IF($G64&lt;=90,"61–90","90+")))))))</f>
        <v/>
      </c>
    </row>
    <row r="65">
      <c r="B65" s="11" t="n"/>
      <c r="D65" s="32" t="n"/>
      <c r="E65" s="32" t="n"/>
      <c r="F65" s="13" t="n"/>
      <c r="G65" s="9">
        <f>IF(OR($E65="",$F65=""),"",'Сводка'!$C$4-$E65)</f>
        <v/>
      </c>
      <c r="H65" s="10">
        <f>IF($F65="","",IF($F65&lt;0,"аванс/переплата",IF($E65="","без срока",IF($G65&lt;=0,"не наступил",IF($G65&lt;=30,"0–30",IF($G65&lt;=60,"31–60",IF($G65&lt;=90,"61–90","90+")))))))</f>
        <v/>
      </c>
    </row>
    <row r="66">
      <c r="B66" s="11" t="n"/>
      <c r="D66" s="32" t="n"/>
      <c r="E66" s="32" t="n"/>
      <c r="F66" s="13" t="n"/>
      <c r="G66" s="9">
        <f>IF(OR($E66="",$F66=""),"",'Сводка'!$C$4-$E66)</f>
        <v/>
      </c>
      <c r="H66" s="10">
        <f>IF($F66="","",IF($F66&lt;0,"аванс/переплата",IF($E66="","без срока",IF($G66&lt;=0,"не наступил",IF($G66&lt;=30,"0–30",IF($G66&lt;=60,"31–60",IF($G66&lt;=90,"61–90","90+")))))))</f>
        <v/>
      </c>
    </row>
    <row r="67">
      <c r="B67" s="11" t="n"/>
      <c r="D67" s="32" t="n"/>
      <c r="E67" s="32" t="n"/>
      <c r="F67" s="13" t="n"/>
      <c r="G67" s="9">
        <f>IF(OR($E67="",$F67=""),"",'Сводка'!$C$4-$E67)</f>
        <v/>
      </c>
      <c r="H67" s="10">
        <f>IF($F67="","",IF($F67&lt;0,"аванс/переплата",IF($E67="","без срока",IF($G67&lt;=0,"не наступил",IF($G67&lt;=30,"0–30",IF($G67&lt;=60,"31–60",IF($G67&lt;=90,"61–90","90+")))))))</f>
        <v/>
      </c>
    </row>
    <row r="68">
      <c r="B68" s="11" t="n"/>
      <c r="D68" s="32" t="n"/>
      <c r="E68" s="32" t="n"/>
      <c r="F68" s="13" t="n"/>
      <c r="G68" s="9">
        <f>IF(OR($E68="",$F68=""),"",'Сводка'!$C$4-$E68)</f>
        <v/>
      </c>
      <c r="H68" s="10">
        <f>IF($F68="","",IF($F68&lt;0,"аванс/переплата",IF($E68="","без срока",IF($G68&lt;=0,"не наступил",IF($G68&lt;=30,"0–30",IF($G68&lt;=60,"31–60",IF($G68&lt;=90,"61–90","90+")))))))</f>
        <v/>
      </c>
    </row>
    <row r="69">
      <c r="B69" s="11" t="n"/>
      <c r="D69" s="32" t="n"/>
      <c r="E69" s="32" t="n"/>
      <c r="F69" s="13" t="n"/>
      <c r="G69" s="9">
        <f>IF(OR($E69="",$F69=""),"",'Сводка'!$C$4-$E69)</f>
        <v/>
      </c>
      <c r="H69" s="10">
        <f>IF($F69="","",IF($F69&lt;0,"аванс/переплата",IF($E69="","без срока",IF($G69&lt;=0,"не наступил",IF($G69&lt;=30,"0–30",IF($G69&lt;=60,"31–60",IF($G69&lt;=90,"61–90","90+")))))))</f>
        <v/>
      </c>
    </row>
    <row r="70">
      <c r="B70" s="11" t="n"/>
      <c r="D70" s="32" t="n"/>
      <c r="E70" s="32" t="n"/>
      <c r="F70" s="13" t="n"/>
      <c r="G70" s="9">
        <f>IF(OR($E70="",$F70=""),"",'Сводка'!$C$4-$E70)</f>
        <v/>
      </c>
      <c r="H70" s="10">
        <f>IF($F70="","",IF($F70&lt;0,"аванс/переплата",IF($E70="","без срока",IF($G70&lt;=0,"не наступил",IF($G70&lt;=30,"0–30",IF($G70&lt;=60,"31–60",IF($G70&lt;=90,"61–90","90+")))))))</f>
        <v/>
      </c>
    </row>
    <row r="71">
      <c r="B71" s="11" t="n"/>
      <c r="D71" s="32" t="n"/>
      <c r="E71" s="32" t="n"/>
      <c r="F71" s="13" t="n"/>
      <c r="G71" s="9">
        <f>IF(OR($E71="",$F71=""),"",'Сводка'!$C$4-$E71)</f>
        <v/>
      </c>
      <c r="H71" s="10">
        <f>IF($F71="","",IF($F71&lt;0,"аванс/переплата",IF($E71="","без срока",IF($G71&lt;=0,"не наступил",IF($G71&lt;=30,"0–30",IF($G71&lt;=60,"31–60",IF($G71&lt;=90,"61–90","90+")))))))</f>
        <v/>
      </c>
    </row>
    <row r="72">
      <c r="B72" s="11" t="n"/>
      <c r="D72" s="32" t="n"/>
      <c r="E72" s="32" t="n"/>
      <c r="F72" s="13" t="n"/>
      <c r="G72" s="9">
        <f>IF(OR($E72="",$F72=""),"",'Сводка'!$C$4-$E72)</f>
        <v/>
      </c>
      <c r="H72" s="10">
        <f>IF($F72="","",IF($F72&lt;0,"аванс/переплата",IF($E72="","без срока",IF($G72&lt;=0,"не наступил",IF($G72&lt;=30,"0–30",IF($G72&lt;=60,"31–60",IF($G72&lt;=90,"61–90","90+")))))))</f>
        <v/>
      </c>
    </row>
    <row r="73">
      <c r="B73" s="11" t="n"/>
      <c r="D73" s="32" t="n"/>
      <c r="E73" s="32" t="n"/>
      <c r="F73" s="13" t="n"/>
      <c r="G73" s="9">
        <f>IF(OR($E73="",$F73=""),"",'Сводка'!$C$4-$E73)</f>
        <v/>
      </c>
      <c r="H73" s="10">
        <f>IF($F73="","",IF($F73&lt;0,"аванс/переплата",IF($E73="","без срока",IF($G73&lt;=0,"не наступил",IF($G73&lt;=30,"0–30",IF($G73&lt;=60,"31–60",IF($G73&lt;=90,"61–90","90+")))))))</f>
        <v/>
      </c>
    </row>
    <row r="74">
      <c r="B74" s="11" t="n"/>
      <c r="D74" s="32" t="n"/>
      <c r="E74" s="32" t="n"/>
      <c r="F74" s="13" t="n"/>
      <c r="G74" s="9">
        <f>IF(OR($E74="",$F74=""),"",'Сводка'!$C$4-$E74)</f>
        <v/>
      </c>
      <c r="H74" s="10">
        <f>IF($F74="","",IF($F74&lt;0,"аванс/переплата",IF($E74="","без срока",IF($G74&lt;=0,"не наступил",IF($G74&lt;=30,"0–30",IF($G74&lt;=60,"31–60",IF($G74&lt;=90,"61–90","90+")))))))</f>
        <v/>
      </c>
    </row>
    <row r="75">
      <c r="B75" s="11" t="n"/>
      <c r="D75" s="32" t="n"/>
      <c r="E75" s="32" t="n"/>
      <c r="F75" s="13" t="n"/>
      <c r="G75" s="9">
        <f>IF(OR($E75="",$F75=""),"",'Сводка'!$C$4-$E75)</f>
        <v/>
      </c>
      <c r="H75" s="10">
        <f>IF($F75="","",IF($F75&lt;0,"аванс/переплата",IF($E75="","без срока",IF($G75&lt;=0,"не наступил",IF($G75&lt;=30,"0–30",IF($G75&lt;=60,"31–60",IF($G75&lt;=90,"61–90","90+")))))))</f>
        <v/>
      </c>
    </row>
    <row r="76">
      <c r="B76" s="11" t="n"/>
      <c r="D76" s="32" t="n"/>
      <c r="E76" s="32" t="n"/>
      <c r="F76" s="13" t="n"/>
      <c r="G76" s="9">
        <f>IF(OR($E76="",$F76=""),"",'Сводка'!$C$4-$E76)</f>
        <v/>
      </c>
      <c r="H76" s="10">
        <f>IF($F76="","",IF($F76&lt;0,"аванс/переплата",IF($E76="","без срока",IF($G76&lt;=0,"не наступил",IF($G76&lt;=30,"0–30",IF($G76&lt;=60,"31–60",IF($G76&lt;=90,"61–90","90+")))))))</f>
        <v/>
      </c>
    </row>
    <row r="77">
      <c r="B77" s="11" t="n"/>
      <c r="D77" s="32" t="n"/>
      <c r="E77" s="32" t="n"/>
      <c r="F77" s="13" t="n"/>
      <c r="G77" s="9">
        <f>IF(OR($E77="",$F77=""),"",'Сводка'!$C$4-$E77)</f>
        <v/>
      </c>
      <c r="H77" s="10">
        <f>IF($F77="","",IF($F77&lt;0,"аванс/переплата",IF($E77="","без срока",IF($G77&lt;=0,"не наступил",IF($G77&lt;=30,"0–30",IF($G77&lt;=60,"31–60",IF($G77&lt;=90,"61–90","90+")))))))</f>
        <v/>
      </c>
    </row>
    <row r="78">
      <c r="B78" s="11" t="n"/>
      <c r="D78" s="32" t="n"/>
      <c r="E78" s="32" t="n"/>
      <c r="F78" s="13" t="n"/>
      <c r="G78" s="9">
        <f>IF(OR($E78="",$F78=""),"",'Сводка'!$C$4-$E78)</f>
        <v/>
      </c>
      <c r="H78" s="10">
        <f>IF($F78="","",IF($F78&lt;0,"аванс/переплата",IF($E78="","без срока",IF($G78&lt;=0,"не наступил",IF($G78&lt;=30,"0–30",IF($G78&lt;=60,"31–60",IF($G78&lt;=90,"61–90","90+")))))))</f>
        <v/>
      </c>
    </row>
    <row r="79">
      <c r="B79" s="11" t="n"/>
      <c r="D79" s="32" t="n"/>
      <c r="E79" s="32" t="n"/>
      <c r="F79" s="13" t="n"/>
      <c r="G79" s="9">
        <f>IF(OR($E79="",$F79=""),"",'Сводка'!$C$4-$E79)</f>
        <v/>
      </c>
      <c r="H79" s="10">
        <f>IF($F79="","",IF($F79&lt;0,"аванс/переплата",IF($E79="","без срока",IF($G79&lt;=0,"не наступил",IF($G79&lt;=30,"0–30",IF($G79&lt;=60,"31–60",IF($G79&lt;=90,"61–90","90+")))))))</f>
        <v/>
      </c>
    </row>
    <row r="80">
      <c r="B80" s="11" t="n"/>
      <c r="D80" s="32" t="n"/>
      <c r="E80" s="32" t="n"/>
      <c r="F80" s="13" t="n"/>
      <c r="G80" s="9">
        <f>IF(OR($E80="",$F80=""),"",'Сводка'!$C$4-$E80)</f>
        <v/>
      </c>
      <c r="H80" s="10">
        <f>IF($F80="","",IF($F80&lt;0,"аванс/переплата",IF($E80="","без срока",IF($G80&lt;=0,"не наступил",IF($G80&lt;=30,"0–30",IF($G80&lt;=60,"31–60",IF($G80&lt;=90,"61–90","90+")))))))</f>
        <v/>
      </c>
    </row>
    <row r="81">
      <c r="B81" s="11" t="n"/>
      <c r="D81" s="32" t="n"/>
      <c r="E81" s="32" t="n"/>
      <c r="F81" s="13" t="n"/>
      <c r="G81" s="9">
        <f>IF(OR($E81="",$F81=""),"",'Сводка'!$C$4-$E81)</f>
        <v/>
      </c>
      <c r="H81" s="10">
        <f>IF($F81="","",IF($F81&lt;0,"аванс/переплата",IF($E81="","без срока",IF($G81&lt;=0,"не наступил",IF($G81&lt;=30,"0–30",IF($G81&lt;=60,"31–60",IF($G81&lt;=90,"61–90","90+")))))))</f>
        <v/>
      </c>
    </row>
    <row r="82">
      <c r="B82" s="11" t="n"/>
      <c r="D82" s="32" t="n"/>
      <c r="E82" s="32" t="n"/>
      <c r="F82" s="13" t="n"/>
      <c r="G82" s="9">
        <f>IF(OR($E82="",$F82=""),"",'Сводка'!$C$4-$E82)</f>
        <v/>
      </c>
      <c r="H82" s="10">
        <f>IF($F82="","",IF($F82&lt;0,"аванс/переплата",IF($E82="","без срока",IF($G82&lt;=0,"не наступил",IF($G82&lt;=30,"0–30",IF($G82&lt;=60,"31–60",IF($G82&lt;=90,"61–90","90+")))))))</f>
        <v/>
      </c>
    </row>
    <row r="83">
      <c r="B83" s="11" t="n"/>
      <c r="D83" s="32" t="n"/>
      <c r="E83" s="32" t="n"/>
      <c r="F83" s="13" t="n"/>
      <c r="G83" s="9">
        <f>IF(OR($E83="",$F83=""),"",'Сводка'!$C$4-$E83)</f>
        <v/>
      </c>
      <c r="H83" s="10">
        <f>IF($F83="","",IF($F83&lt;0,"аванс/переплата",IF($E83="","без срока",IF($G83&lt;=0,"не наступил",IF($G83&lt;=30,"0–30",IF($G83&lt;=60,"31–60",IF($G83&lt;=90,"61–90","90+")))))))</f>
        <v/>
      </c>
    </row>
    <row r="84">
      <c r="B84" s="11" t="n"/>
      <c r="D84" s="32" t="n"/>
      <c r="E84" s="32" t="n"/>
      <c r="F84" s="13" t="n"/>
      <c r="G84" s="9">
        <f>IF(OR($E84="",$F84=""),"",'Сводка'!$C$4-$E84)</f>
        <v/>
      </c>
      <c r="H84" s="10">
        <f>IF($F84="","",IF($F84&lt;0,"аванс/переплата",IF($E84="","без срока",IF($G84&lt;=0,"не наступил",IF($G84&lt;=30,"0–30",IF($G84&lt;=60,"31–60",IF($G84&lt;=90,"61–90","90+")))))))</f>
        <v/>
      </c>
    </row>
    <row r="85">
      <c r="B85" s="11" t="n"/>
      <c r="D85" s="32" t="n"/>
      <c r="E85" s="32" t="n"/>
      <c r="F85" s="13" t="n"/>
      <c r="G85" s="9">
        <f>IF(OR($E85="",$F85=""),"",'Сводка'!$C$4-$E85)</f>
        <v/>
      </c>
      <c r="H85" s="10">
        <f>IF($F85="","",IF($F85&lt;0,"аванс/переплата",IF($E85="","без срока",IF($G85&lt;=0,"не наступил",IF($G85&lt;=30,"0–30",IF($G85&lt;=60,"31–60",IF($G85&lt;=90,"61–90","90+")))))))</f>
        <v/>
      </c>
    </row>
    <row r="86">
      <c r="B86" s="11" t="n"/>
      <c r="D86" s="32" t="n"/>
      <c r="E86" s="32" t="n"/>
      <c r="F86" s="13" t="n"/>
      <c r="G86" s="9">
        <f>IF(OR($E86="",$F86=""),"",'Сводка'!$C$4-$E86)</f>
        <v/>
      </c>
      <c r="H86" s="10">
        <f>IF($F86="","",IF($F86&lt;0,"аванс/переплата",IF($E86="","без срока",IF($G86&lt;=0,"не наступил",IF($G86&lt;=30,"0–30",IF($G86&lt;=60,"31–60",IF($G86&lt;=90,"61–90","90+")))))))</f>
        <v/>
      </c>
    </row>
    <row r="87">
      <c r="B87" s="11" t="n"/>
      <c r="D87" s="32" t="n"/>
      <c r="E87" s="32" t="n"/>
      <c r="F87" s="13" t="n"/>
      <c r="G87" s="9">
        <f>IF(OR($E87="",$F87=""),"",'Сводка'!$C$4-$E87)</f>
        <v/>
      </c>
      <c r="H87" s="10">
        <f>IF($F87="","",IF($F87&lt;0,"аванс/переплата",IF($E87="","без срока",IF($G87&lt;=0,"не наступил",IF($G87&lt;=30,"0–30",IF($G87&lt;=60,"31–60",IF($G87&lt;=90,"61–90","90+")))))))</f>
        <v/>
      </c>
    </row>
    <row r="88">
      <c r="B88" s="11" t="n"/>
      <c r="D88" s="32" t="n"/>
      <c r="E88" s="32" t="n"/>
      <c r="F88" s="13" t="n"/>
      <c r="G88" s="9">
        <f>IF(OR($E88="",$F88=""),"",'Сводка'!$C$4-$E88)</f>
        <v/>
      </c>
      <c r="H88" s="10">
        <f>IF($F88="","",IF($F88&lt;0,"аванс/переплата",IF($E88="","без срока",IF($G88&lt;=0,"не наступил",IF($G88&lt;=30,"0–30",IF($G88&lt;=60,"31–60",IF($G88&lt;=90,"61–90","90+")))))))</f>
        <v/>
      </c>
    </row>
    <row r="89">
      <c r="B89" s="11" t="n"/>
      <c r="D89" s="32" t="n"/>
      <c r="E89" s="32" t="n"/>
      <c r="F89" s="13" t="n"/>
      <c r="G89" s="9">
        <f>IF(OR($E89="",$F89=""),"",'Сводка'!$C$4-$E89)</f>
        <v/>
      </c>
      <c r="H89" s="10">
        <f>IF($F89="","",IF($F89&lt;0,"аванс/переплата",IF($E89="","без срока",IF($G89&lt;=0,"не наступил",IF($G89&lt;=30,"0–30",IF($G89&lt;=60,"31–60",IF($G89&lt;=90,"61–90","90+")))))))</f>
        <v/>
      </c>
    </row>
    <row r="90">
      <c r="B90" s="11" t="n"/>
      <c r="D90" s="32" t="n"/>
      <c r="E90" s="32" t="n"/>
      <c r="F90" s="13" t="n"/>
      <c r="G90" s="9">
        <f>IF(OR($E90="",$F90=""),"",'Сводка'!$C$4-$E90)</f>
        <v/>
      </c>
      <c r="H90" s="10">
        <f>IF($F90="","",IF($F90&lt;0,"аванс/переплата",IF($E90="","без срока",IF($G90&lt;=0,"не наступил",IF($G90&lt;=30,"0–30",IF($G90&lt;=60,"31–60",IF($G90&lt;=90,"61–90","90+")))))))</f>
        <v/>
      </c>
    </row>
    <row r="91">
      <c r="B91" s="11" t="n"/>
      <c r="D91" s="32" t="n"/>
      <c r="E91" s="32" t="n"/>
      <c r="F91" s="13" t="n"/>
      <c r="G91" s="9">
        <f>IF(OR($E91="",$F91=""),"",'Сводка'!$C$4-$E91)</f>
        <v/>
      </c>
      <c r="H91" s="10">
        <f>IF($F91="","",IF($F91&lt;0,"аванс/переплата",IF($E91="","без срока",IF($G91&lt;=0,"не наступил",IF($G91&lt;=30,"0–30",IF($G91&lt;=60,"31–60",IF($G91&lt;=90,"61–90","90+")))))))</f>
        <v/>
      </c>
    </row>
    <row r="92">
      <c r="B92" s="11" t="n"/>
      <c r="D92" s="32" t="n"/>
      <c r="E92" s="32" t="n"/>
      <c r="F92" s="13" t="n"/>
      <c r="G92" s="9">
        <f>IF(OR($E92="",$F92=""),"",'Сводка'!$C$4-$E92)</f>
        <v/>
      </c>
      <c r="H92" s="10">
        <f>IF($F92="","",IF($F92&lt;0,"аванс/переплата",IF($E92="","без срока",IF($G92&lt;=0,"не наступил",IF($G92&lt;=30,"0–30",IF($G92&lt;=60,"31–60",IF($G92&lt;=90,"61–90","90+")))))))</f>
        <v/>
      </c>
    </row>
    <row r="93">
      <c r="B93" s="11" t="n"/>
      <c r="D93" s="32" t="n"/>
      <c r="E93" s="32" t="n"/>
      <c r="F93" s="13" t="n"/>
      <c r="G93" s="9">
        <f>IF(OR($E93="",$F93=""),"",'Сводка'!$C$4-$E93)</f>
        <v/>
      </c>
      <c r="H93" s="10">
        <f>IF($F93="","",IF($F93&lt;0,"аванс/переплата",IF($E93="","без срока",IF($G93&lt;=0,"не наступил",IF($G93&lt;=30,"0–30",IF($G93&lt;=60,"31–60",IF($G93&lt;=90,"61–90","90+")))))))</f>
        <v/>
      </c>
    </row>
    <row r="94">
      <c r="B94" s="11" t="n"/>
      <c r="D94" s="32" t="n"/>
      <c r="E94" s="32" t="n"/>
      <c r="F94" s="13" t="n"/>
      <c r="G94" s="9">
        <f>IF(OR($E94="",$F94=""),"",'Сводка'!$C$4-$E94)</f>
        <v/>
      </c>
      <c r="H94" s="10">
        <f>IF($F94="","",IF($F94&lt;0,"аванс/переплата",IF($E94="","без срока",IF($G94&lt;=0,"не наступил",IF($G94&lt;=30,"0–30",IF($G94&lt;=60,"31–60",IF($G94&lt;=90,"61–90","90+")))))))</f>
        <v/>
      </c>
    </row>
    <row r="95">
      <c r="B95" s="11" t="n"/>
      <c r="D95" s="32" t="n"/>
      <c r="E95" s="32" t="n"/>
      <c r="F95" s="13" t="n"/>
      <c r="G95" s="9">
        <f>IF(OR($E95="",$F95=""),"",'Сводка'!$C$4-$E95)</f>
        <v/>
      </c>
      <c r="H95" s="10">
        <f>IF($F95="","",IF($F95&lt;0,"аванс/переплата",IF($E95="","без срока",IF($G95&lt;=0,"не наступил",IF($G95&lt;=30,"0–30",IF($G95&lt;=60,"31–60",IF($G95&lt;=90,"61–90","90+")))))))</f>
        <v/>
      </c>
    </row>
    <row r="96">
      <c r="B96" s="11" t="n"/>
      <c r="D96" s="32" t="n"/>
      <c r="E96" s="32" t="n"/>
      <c r="F96" s="13" t="n"/>
      <c r="G96" s="9">
        <f>IF(OR($E96="",$F96=""),"",'Сводка'!$C$4-$E96)</f>
        <v/>
      </c>
      <c r="H96" s="10">
        <f>IF($F96="","",IF($F96&lt;0,"аванс/переплата",IF($E96="","без срока",IF($G96&lt;=0,"не наступил",IF($G96&lt;=30,"0–30",IF($G96&lt;=60,"31–60",IF($G96&lt;=90,"61–90","90+")))))))</f>
        <v/>
      </c>
    </row>
    <row r="97">
      <c r="B97" s="11" t="n"/>
      <c r="D97" s="32" t="n"/>
      <c r="E97" s="32" t="n"/>
      <c r="F97" s="13" t="n"/>
      <c r="G97" s="9">
        <f>IF(OR($E97="",$F97=""),"",'Сводка'!$C$4-$E97)</f>
        <v/>
      </c>
      <c r="H97" s="10">
        <f>IF($F97="","",IF($F97&lt;0,"аванс/переплата",IF($E97="","без срока",IF($G97&lt;=0,"не наступил",IF($G97&lt;=30,"0–30",IF($G97&lt;=60,"31–60",IF($G97&lt;=90,"61–90","90+")))))))</f>
        <v/>
      </c>
    </row>
    <row r="98">
      <c r="B98" s="11" t="n"/>
      <c r="D98" s="32" t="n"/>
      <c r="E98" s="32" t="n"/>
      <c r="F98" s="13" t="n"/>
      <c r="G98" s="9">
        <f>IF(OR($E98="",$F98=""),"",'Сводка'!$C$4-$E98)</f>
        <v/>
      </c>
      <c r="H98" s="10">
        <f>IF($F98="","",IF($F98&lt;0,"аванс/переплата",IF($E98="","без срока",IF($G98&lt;=0,"не наступил",IF($G98&lt;=30,"0–30",IF($G98&lt;=60,"31–60",IF($G98&lt;=90,"61–90","90+")))))))</f>
        <v/>
      </c>
    </row>
    <row r="99">
      <c r="B99" s="11" t="n"/>
      <c r="D99" s="32" t="n"/>
      <c r="E99" s="32" t="n"/>
      <c r="F99" s="13" t="n"/>
      <c r="G99" s="9">
        <f>IF(OR($E99="",$F99=""),"",'Сводка'!$C$4-$E99)</f>
        <v/>
      </c>
      <c r="H99" s="10">
        <f>IF($F99="","",IF($F99&lt;0,"аванс/переплата",IF($E99="","без срока",IF($G99&lt;=0,"не наступил",IF($G99&lt;=30,"0–30",IF($G99&lt;=60,"31–60",IF($G99&lt;=90,"61–90","90+")))))))</f>
        <v/>
      </c>
    </row>
    <row r="100">
      <c r="B100" s="11" t="n"/>
      <c r="D100" s="32" t="n"/>
      <c r="E100" s="32" t="n"/>
      <c r="F100" s="13" t="n"/>
      <c r="G100" s="9">
        <f>IF(OR($E100="",$F100=""),"",'Сводка'!$C$4-$E100)</f>
        <v/>
      </c>
      <c r="H100" s="10">
        <f>IF($F100="","",IF($F100&lt;0,"аванс/переплата",IF($E100="","без срока",IF($G100&lt;=0,"не наступил",IF($G100&lt;=30,"0–30",IF($G100&lt;=60,"31–60",IF($G100&lt;=90,"61–90","90+")))))))</f>
        <v/>
      </c>
    </row>
    <row r="101">
      <c r="B101" s="11" t="n"/>
      <c r="D101" s="32" t="n"/>
      <c r="E101" s="32" t="n"/>
      <c r="F101" s="13" t="n"/>
      <c r="G101" s="9">
        <f>IF(OR($E101="",$F101=""),"",'Сводка'!$C$4-$E101)</f>
        <v/>
      </c>
      <c r="H101" s="10">
        <f>IF($F101="","",IF($F101&lt;0,"аванс/переплата",IF($E101="","без срока",IF($G101&lt;=0,"не наступил",IF($G101&lt;=30,"0–30",IF($G101&lt;=60,"31–60",IF($G101&lt;=90,"61–90","90+")))))))</f>
        <v/>
      </c>
    </row>
    <row r="102">
      <c r="B102" s="11" t="n"/>
      <c r="D102" s="32" t="n"/>
      <c r="E102" s="32" t="n"/>
      <c r="F102" s="13" t="n"/>
      <c r="G102" s="9">
        <f>IF(OR($E102="",$F102=""),"",'Сводка'!$C$4-$E102)</f>
        <v/>
      </c>
      <c r="H102" s="10">
        <f>IF($F102="","",IF($F102&lt;0,"аванс/переплата",IF($E102="","без срока",IF($G102&lt;=0,"не наступил",IF($G102&lt;=30,"0–30",IF($G102&lt;=60,"31–60",IF($G102&lt;=90,"61–90","90+")))))))</f>
        <v/>
      </c>
    </row>
    <row r="103">
      <c r="B103" s="11" t="n"/>
      <c r="D103" s="32" t="n"/>
      <c r="E103" s="32" t="n"/>
      <c r="F103" s="13" t="n"/>
      <c r="G103" s="9">
        <f>IF(OR($E103="",$F103=""),"",'Сводка'!$C$4-$E103)</f>
        <v/>
      </c>
      <c r="H103" s="10">
        <f>IF($F103="","",IF($F103&lt;0,"аванс/переплата",IF($E103="","без срока",IF($G103&lt;=0,"не наступил",IF($G103&lt;=30,"0–30",IF($G103&lt;=60,"31–60",IF($G103&lt;=90,"61–90","90+")))))))</f>
        <v/>
      </c>
    </row>
    <row r="104">
      <c r="B104" s="11" t="n"/>
      <c r="D104" s="32" t="n"/>
      <c r="E104" s="32" t="n"/>
      <c r="F104" s="13" t="n"/>
      <c r="G104" s="9">
        <f>IF(OR($E104="",$F104=""),"",'Сводка'!$C$4-$E104)</f>
        <v/>
      </c>
      <c r="H104" s="10">
        <f>IF($F104="","",IF($F104&lt;0,"аванс/переплата",IF($E104="","без срока",IF($G104&lt;=0,"не наступил",IF($G104&lt;=30,"0–30",IF($G104&lt;=60,"31–60",IF($G104&lt;=90,"61–90","90+")))))))</f>
        <v/>
      </c>
    </row>
    <row r="105">
      <c r="B105" s="11" t="n"/>
      <c r="D105" s="32" t="n"/>
      <c r="E105" s="32" t="n"/>
      <c r="F105" s="13" t="n"/>
      <c r="G105" s="9">
        <f>IF(OR($E105="",$F105=""),"",'Сводка'!$C$4-$E105)</f>
        <v/>
      </c>
      <c r="H105" s="10">
        <f>IF($F105="","",IF($F105&lt;0,"аванс/переплата",IF($E105="","без срока",IF($G105&lt;=0,"не наступил",IF($G105&lt;=30,"0–30",IF($G105&lt;=60,"31–60",IF($G105&lt;=90,"61–90","90+")))))))</f>
        <v/>
      </c>
    </row>
    <row r="106">
      <c r="B106" s="11" t="n"/>
      <c r="D106" s="32" t="n"/>
      <c r="E106" s="32" t="n"/>
      <c r="F106" s="13" t="n"/>
      <c r="G106" s="9">
        <f>IF(OR($E106="",$F106=""),"",'Сводка'!$C$4-$E106)</f>
        <v/>
      </c>
      <c r="H106" s="10">
        <f>IF($F106="","",IF($F106&lt;0,"аванс/переплата",IF($E106="","без срока",IF($G106&lt;=0,"не наступил",IF($G106&lt;=30,"0–30",IF($G106&lt;=60,"31–60",IF($G106&lt;=90,"61–90","90+")))))))</f>
        <v/>
      </c>
    </row>
    <row r="107">
      <c r="B107" s="11" t="n"/>
      <c r="D107" s="32" t="n"/>
      <c r="E107" s="32" t="n"/>
      <c r="F107" s="13" t="n"/>
      <c r="G107" s="9">
        <f>IF(OR($E107="",$F107=""),"",'Сводка'!$C$4-$E107)</f>
        <v/>
      </c>
      <c r="H107" s="10">
        <f>IF($F107="","",IF($F107&lt;0,"аванс/переплата",IF($E107="","без срока",IF($G107&lt;=0,"не наступил",IF($G107&lt;=30,"0–30",IF($G107&lt;=60,"31–60",IF($G107&lt;=90,"61–90","90+")))))))</f>
        <v/>
      </c>
    </row>
    <row r="108">
      <c r="B108" s="11" t="n"/>
      <c r="D108" s="32" t="n"/>
      <c r="E108" s="32" t="n"/>
      <c r="F108" s="13" t="n"/>
      <c r="G108" s="9">
        <f>IF(OR($E108="",$F108=""),"",'Сводка'!$C$4-$E108)</f>
        <v/>
      </c>
      <c r="H108" s="10">
        <f>IF($F108="","",IF($F108&lt;0,"аванс/переплата",IF($E108="","без срока",IF($G108&lt;=0,"не наступил",IF($G108&lt;=30,"0–30",IF($G108&lt;=60,"31–60",IF($G108&lt;=90,"61–90","90+")))))))</f>
        <v/>
      </c>
    </row>
    <row r="109">
      <c r="B109" s="11" t="n"/>
      <c r="D109" s="32" t="n"/>
      <c r="E109" s="32" t="n"/>
      <c r="F109" s="13" t="n"/>
      <c r="G109" s="9">
        <f>IF(OR($E109="",$F109=""),"",'Сводка'!$C$4-$E109)</f>
        <v/>
      </c>
      <c r="H109" s="10">
        <f>IF($F109="","",IF($F109&lt;0,"аванс/переплата",IF($E109="","без срока",IF($G109&lt;=0,"не наступил",IF($G109&lt;=30,"0–30",IF($G109&lt;=60,"31–60",IF($G109&lt;=90,"61–90","90+")))))))</f>
        <v/>
      </c>
    </row>
    <row r="110">
      <c r="B110" s="11" t="n"/>
      <c r="D110" s="32" t="n"/>
      <c r="E110" s="32" t="n"/>
      <c r="F110" s="13" t="n"/>
      <c r="G110" s="9">
        <f>IF(OR($E110="",$F110=""),"",'Сводка'!$C$4-$E110)</f>
        <v/>
      </c>
      <c r="H110" s="10">
        <f>IF($F110="","",IF($F110&lt;0,"аванс/переплата",IF($E110="","без срока",IF($G110&lt;=0,"не наступил",IF($G110&lt;=30,"0–30",IF($G110&lt;=60,"31–60",IF($G110&lt;=90,"61–90","90+")))))))</f>
        <v/>
      </c>
    </row>
    <row r="111">
      <c r="B111" s="11" t="n"/>
      <c r="D111" s="32" t="n"/>
      <c r="E111" s="32" t="n"/>
      <c r="F111" s="13" t="n"/>
      <c r="G111" s="9">
        <f>IF(OR($E111="",$F111=""),"",'Сводка'!$C$4-$E111)</f>
        <v/>
      </c>
      <c r="H111" s="10">
        <f>IF($F111="","",IF($F111&lt;0,"аванс/переплата",IF($E111="","без срока",IF($G111&lt;=0,"не наступил",IF($G111&lt;=30,"0–30",IF($G111&lt;=60,"31–60",IF($G111&lt;=90,"61–90","90+")))))))</f>
        <v/>
      </c>
    </row>
    <row r="112">
      <c r="B112" s="11" t="n"/>
      <c r="D112" s="32" t="n"/>
      <c r="E112" s="32" t="n"/>
      <c r="F112" s="13" t="n"/>
      <c r="G112" s="9">
        <f>IF(OR($E112="",$F112=""),"",'Сводка'!$C$4-$E112)</f>
        <v/>
      </c>
      <c r="H112" s="10">
        <f>IF($F112="","",IF($F112&lt;0,"аванс/переплата",IF($E112="","без срока",IF($G112&lt;=0,"не наступил",IF($G112&lt;=30,"0–30",IF($G112&lt;=60,"31–60",IF($G112&lt;=90,"61–90","90+")))))))</f>
        <v/>
      </c>
    </row>
    <row r="113">
      <c r="B113" s="11" t="n"/>
      <c r="D113" s="32" t="n"/>
      <c r="E113" s="32" t="n"/>
      <c r="F113" s="13" t="n"/>
      <c r="G113" s="9">
        <f>IF(OR($E113="",$F113=""),"",'Сводка'!$C$4-$E113)</f>
        <v/>
      </c>
      <c r="H113" s="10">
        <f>IF($F113="","",IF($F113&lt;0,"аванс/переплата",IF($E113="","без срока",IF($G113&lt;=0,"не наступил",IF($G113&lt;=30,"0–30",IF($G113&lt;=60,"31–60",IF($G113&lt;=90,"61–90","90+")))))))</f>
        <v/>
      </c>
    </row>
    <row r="114">
      <c r="B114" s="11" t="n"/>
      <c r="D114" s="32" t="n"/>
      <c r="E114" s="32" t="n"/>
      <c r="F114" s="13" t="n"/>
      <c r="G114" s="9">
        <f>IF(OR($E114="",$F114=""),"",'Сводка'!$C$4-$E114)</f>
        <v/>
      </c>
      <c r="H114" s="10">
        <f>IF($F114="","",IF($F114&lt;0,"аванс/переплата",IF($E114="","без срока",IF($G114&lt;=0,"не наступил",IF($G114&lt;=30,"0–30",IF($G114&lt;=60,"31–60",IF($G114&lt;=90,"61–90","90+")))))))</f>
        <v/>
      </c>
    </row>
    <row r="115">
      <c r="B115" s="11" t="n"/>
      <c r="D115" s="32" t="n"/>
      <c r="E115" s="32" t="n"/>
      <c r="F115" s="13" t="n"/>
      <c r="G115" s="9">
        <f>IF(OR($E115="",$F115=""),"",'Сводка'!$C$4-$E115)</f>
        <v/>
      </c>
      <c r="H115" s="10">
        <f>IF($F115="","",IF($F115&lt;0,"аванс/переплата",IF($E115="","без срока",IF($G115&lt;=0,"не наступил",IF($G115&lt;=30,"0–30",IF($G115&lt;=60,"31–60",IF($G115&lt;=90,"61–90","90+")))))))</f>
        <v/>
      </c>
    </row>
    <row r="116">
      <c r="B116" s="11" t="n"/>
      <c r="D116" s="32" t="n"/>
      <c r="E116" s="32" t="n"/>
      <c r="F116" s="13" t="n"/>
      <c r="G116" s="9">
        <f>IF(OR($E116="",$F116=""),"",'Сводка'!$C$4-$E116)</f>
        <v/>
      </c>
      <c r="H116" s="10">
        <f>IF($F116="","",IF($F116&lt;0,"аванс/переплата",IF($E116="","без срока",IF($G116&lt;=0,"не наступил",IF($G116&lt;=30,"0–30",IF($G116&lt;=60,"31–60",IF($G116&lt;=90,"61–90","90+")))))))</f>
        <v/>
      </c>
    </row>
    <row r="117">
      <c r="B117" s="11" t="n"/>
      <c r="D117" s="32" t="n"/>
      <c r="E117" s="32" t="n"/>
      <c r="F117" s="13" t="n"/>
      <c r="G117" s="9">
        <f>IF(OR($E117="",$F117=""),"",'Сводка'!$C$4-$E117)</f>
        <v/>
      </c>
      <c r="H117" s="10">
        <f>IF($F117="","",IF($F117&lt;0,"аванс/переплата",IF($E117="","без срока",IF($G117&lt;=0,"не наступил",IF($G117&lt;=30,"0–30",IF($G117&lt;=60,"31–60",IF($G117&lt;=90,"61–90","90+")))))))</f>
        <v/>
      </c>
    </row>
    <row r="118">
      <c r="B118" s="11" t="n"/>
      <c r="D118" s="32" t="n"/>
      <c r="E118" s="32" t="n"/>
      <c r="F118" s="13" t="n"/>
      <c r="G118" s="9">
        <f>IF(OR($E118="",$F118=""),"",'Сводка'!$C$4-$E118)</f>
        <v/>
      </c>
      <c r="H118" s="10">
        <f>IF($F118="","",IF($F118&lt;0,"аванс/переплата",IF($E118="","без срока",IF($G118&lt;=0,"не наступил",IF($G118&lt;=30,"0–30",IF($G118&lt;=60,"31–60",IF($G118&lt;=90,"61–90","90+")))))))</f>
        <v/>
      </c>
    </row>
    <row r="119">
      <c r="B119" s="11" t="n"/>
      <c r="D119" s="32" t="n"/>
      <c r="E119" s="32" t="n"/>
      <c r="F119" s="13" t="n"/>
      <c r="G119" s="9">
        <f>IF(OR($E119="",$F119=""),"",'Сводка'!$C$4-$E119)</f>
        <v/>
      </c>
      <c r="H119" s="10">
        <f>IF($F119="","",IF($F119&lt;0,"аванс/переплата",IF($E119="","без срока",IF($G119&lt;=0,"не наступил",IF($G119&lt;=30,"0–30",IF($G119&lt;=60,"31–60",IF($G119&lt;=90,"61–90","90+")))))))</f>
        <v/>
      </c>
    </row>
    <row r="120">
      <c r="B120" s="11" t="n"/>
      <c r="D120" s="32" t="n"/>
      <c r="E120" s="32" t="n"/>
      <c r="F120" s="13" t="n"/>
      <c r="G120" s="9">
        <f>IF(OR($E120="",$F120=""),"",'Сводка'!$C$4-$E120)</f>
        <v/>
      </c>
      <c r="H120" s="10">
        <f>IF($F120="","",IF($F120&lt;0,"аванс/переплата",IF($E120="","без срока",IF($G120&lt;=0,"не наступил",IF($G120&lt;=30,"0–30",IF($G120&lt;=60,"31–60",IF($G120&lt;=90,"61–90","90+")))))))</f>
        <v/>
      </c>
    </row>
    <row r="121">
      <c r="B121" s="11" t="n"/>
      <c r="D121" s="32" t="n"/>
      <c r="E121" s="32" t="n"/>
      <c r="F121" s="13" t="n"/>
      <c r="G121" s="9">
        <f>IF(OR($E121="",$F121=""),"",'Сводка'!$C$4-$E121)</f>
        <v/>
      </c>
      <c r="H121" s="10">
        <f>IF($F121="","",IF($F121&lt;0,"аванс/переплата",IF($E121="","без срока",IF($G121&lt;=0,"не наступил",IF($G121&lt;=30,"0–30",IF($G121&lt;=60,"31–60",IF($G121&lt;=90,"61–90","90+")))))))</f>
        <v/>
      </c>
    </row>
    <row r="122">
      <c r="B122" s="11" t="n"/>
      <c r="D122" s="32" t="n"/>
      <c r="E122" s="32" t="n"/>
      <c r="F122" s="13" t="n"/>
      <c r="G122" s="9">
        <f>IF(OR($E122="",$F122=""),"",'Сводка'!$C$4-$E122)</f>
        <v/>
      </c>
      <c r="H122" s="10">
        <f>IF($F122="","",IF($F122&lt;0,"аванс/переплата",IF($E122="","без срока",IF($G122&lt;=0,"не наступил",IF($G122&lt;=30,"0–30",IF($G122&lt;=60,"31–60",IF($G122&lt;=90,"61–90","90+")))))))</f>
        <v/>
      </c>
    </row>
    <row r="123">
      <c r="B123" s="11" t="n"/>
      <c r="D123" s="32" t="n"/>
      <c r="E123" s="32" t="n"/>
      <c r="F123" s="13" t="n"/>
      <c r="G123" s="9">
        <f>IF(OR($E123="",$F123=""),"",'Сводка'!$C$4-$E123)</f>
        <v/>
      </c>
      <c r="H123" s="10">
        <f>IF($F123="","",IF($F123&lt;0,"аванс/переплата",IF($E123="","без срока",IF($G123&lt;=0,"не наступил",IF($G123&lt;=30,"0–30",IF($G123&lt;=60,"31–60",IF($G123&lt;=90,"61–90","90+")))))))</f>
        <v/>
      </c>
    </row>
    <row r="124">
      <c r="B124" s="11" t="n"/>
      <c r="D124" s="32" t="n"/>
      <c r="E124" s="32" t="n"/>
      <c r="F124" s="13" t="n"/>
      <c r="G124" s="9">
        <f>IF(OR($E124="",$F124=""),"",'Сводка'!$C$4-$E124)</f>
        <v/>
      </c>
      <c r="H124" s="10">
        <f>IF($F124="","",IF($F124&lt;0,"аванс/переплата",IF($E124="","без срока",IF($G124&lt;=0,"не наступил",IF($G124&lt;=30,"0–30",IF($G124&lt;=60,"31–60",IF($G124&lt;=90,"61–90","90+")))))))</f>
        <v/>
      </c>
    </row>
    <row r="125">
      <c r="B125" s="11" t="n"/>
      <c r="D125" s="32" t="n"/>
      <c r="E125" s="32" t="n"/>
      <c r="F125" s="13" t="n"/>
      <c r="G125" s="9">
        <f>IF(OR($E125="",$F125=""),"",'Сводка'!$C$4-$E125)</f>
        <v/>
      </c>
      <c r="H125" s="10">
        <f>IF($F125="","",IF($F125&lt;0,"аванс/переплата",IF($E125="","без срока",IF($G125&lt;=0,"не наступил",IF($G125&lt;=30,"0–30",IF($G125&lt;=60,"31–60",IF($G125&lt;=90,"61–90","90+")))))))</f>
        <v/>
      </c>
    </row>
    <row r="126">
      <c r="B126" s="11" t="n"/>
      <c r="D126" s="32" t="n"/>
      <c r="E126" s="32" t="n"/>
      <c r="F126" s="13" t="n"/>
      <c r="G126" s="9">
        <f>IF(OR($E126="",$F126=""),"",'Сводка'!$C$4-$E126)</f>
        <v/>
      </c>
      <c r="H126" s="10">
        <f>IF($F126="","",IF($F126&lt;0,"аванс/переплата",IF($E126="","без срока",IF($G126&lt;=0,"не наступил",IF($G126&lt;=30,"0–30",IF($G126&lt;=60,"31–60",IF($G126&lt;=90,"61–90","90+")))))))</f>
        <v/>
      </c>
    </row>
    <row r="127">
      <c r="B127" s="11" t="n"/>
      <c r="D127" s="32" t="n"/>
      <c r="E127" s="32" t="n"/>
      <c r="F127" s="13" t="n"/>
      <c r="G127" s="9">
        <f>IF(OR($E127="",$F127=""),"",'Сводка'!$C$4-$E127)</f>
        <v/>
      </c>
      <c r="H127" s="10">
        <f>IF($F127="","",IF($F127&lt;0,"аванс/переплата",IF($E127="","без срока",IF($G127&lt;=0,"не наступил",IF($G127&lt;=30,"0–30",IF($G127&lt;=60,"31–60",IF($G127&lt;=90,"61–90","90+")))))))</f>
        <v/>
      </c>
    </row>
    <row r="128">
      <c r="B128" s="11" t="n"/>
      <c r="D128" s="32" t="n"/>
      <c r="E128" s="32" t="n"/>
      <c r="F128" s="13" t="n"/>
      <c r="G128" s="9">
        <f>IF(OR($E128="",$F128=""),"",'Сводка'!$C$4-$E128)</f>
        <v/>
      </c>
      <c r="H128" s="10">
        <f>IF($F128="","",IF($F128&lt;0,"аванс/переплата",IF($E128="","без срока",IF($G128&lt;=0,"не наступил",IF($G128&lt;=30,"0–30",IF($G128&lt;=60,"31–60",IF($G128&lt;=90,"61–90","90+")))))))</f>
        <v/>
      </c>
    </row>
    <row r="129">
      <c r="B129" s="11" t="n"/>
      <c r="D129" s="32" t="n"/>
      <c r="E129" s="32" t="n"/>
      <c r="F129" s="13" t="n"/>
      <c r="G129" s="9">
        <f>IF(OR($E129="",$F129=""),"",'Сводка'!$C$4-$E129)</f>
        <v/>
      </c>
      <c r="H129" s="10">
        <f>IF($F129="","",IF($F129&lt;0,"аванс/переплата",IF($E129="","без срока",IF($G129&lt;=0,"не наступил",IF($G129&lt;=30,"0–30",IF($G129&lt;=60,"31–60",IF($G129&lt;=90,"61–90","90+")))))))</f>
        <v/>
      </c>
    </row>
    <row r="130">
      <c r="B130" s="11" t="n"/>
      <c r="D130" s="32" t="n"/>
      <c r="E130" s="32" t="n"/>
      <c r="F130" s="13" t="n"/>
      <c r="G130" s="9">
        <f>IF(OR($E130="",$F130=""),"",'Сводка'!$C$4-$E130)</f>
        <v/>
      </c>
      <c r="H130" s="10">
        <f>IF($F130="","",IF($F130&lt;0,"аванс/переплата",IF($E130="","без срока",IF($G130&lt;=0,"не наступил",IF($G130&lt;=30,"0–30",IF($G130&lt;=60,"31–60",IF($G130&lt;=90,"61–90","90+")))))))</f>
        <v/>
      </c>
    </row>
    <row r="131">
      <c r="B131" s="11" t="n"/>
      <c r="D131" s="32" t="n"/>
      <c r="E131" s="32" t="n"/>
      <c r="F131" s="13" t="n"/>
      <c r="G131" s="9">
        <f>IF(OR($E131="",$F131=""),"",'Сводка'!$C$4-$E131)</f>
        <v/>
      </c>
      <c r="H131" s="10">
        <f>IF($F131="","",IF($F131&lt;0,"аванс/переплата",IF($E131="","без срока",IF($G131&lt;=0,"не наступил",IF($G131&lt;=30,"0–30",IF($G131&lt;=60,"31–60",IF($G131&lt;=90,"61–90","90+")))))))</f>
        <v/>
      </c>
    </row>
    <row r="132">
      <c r="B132" s="11" t="n"/>
      <c r="D132" s="32" t="n"/>
      <c r="E132" s="32" t="n"/>
      <c r="F132" s="13" t="n"/>
      <c r="G132" s="9">
        <f>IF(OR($E132="",$F132=""),"",'Сводка'!$C$4-$E132)</f>
        <v/>
      </c>
      <c r="H132" s="10">
        <f>IF($F132="","",IF($F132&lt;0,"аванс/переплата",IF($E132="","без срока",IF($G132&lt;=0,"не наступил",IF($G132&lt;=30,"0–30",IF($G132&lt;=60,"31–60",IF($G132&lt;=90,"61–90","90+")))))))</f>
        <v/>
      </c>
    </row>
    <row r="133">
      <c r="B133" s="11" t="n"/>
      <c r="D133" s="32" t="n"/>
      <c r="E133" s="32" t="n"/>
      <c r="F133" s="13" t="n"/>
      <c r="G133" s="9">
        <f>IF(OR($E133="",$F133=""),"",'Сводка'!$C$4-$E133)</f>
        <v/>
      </c>
      <c r="H133" s="10">
        <f>IF($F133="","",IF($F133&lt;0,"аванс/переплата",IF($E133="","без срока",IF($G133&lt;=0,"не наступил",IF($G133&lt;=30,"0–30",IF($G133&lt;=60,"31–60",IF($G133&lt;=90,"61–90","90+")))))))</f>
        <v/>
      </c>
    </row>
    <row r="134">
      <c r="B134" s="11" t="n"/>
      <c r="D134" s="32" t="n"/>
      <c r="E134" s="32" t="n"/>
      <c r="F134" s="13" t="n"/>
      <c r="G134" s="9">
        <f>IF(OR($E134="",$F134=""),"",'Сводка'!$C$4-$E134)</f>
        <v/>
      </c>
      <c r="H134" s="10">
        <f>IF($F134="","",IF($F134&lt;0,"аванс/переплата",IF($E134="","без срока",IF($G134&lt;=0,"не наступил",IF($G134&lt;=30,"0–30",IF($G134&lt;=60,"31–60",IF($G134&lt;=90,"61–90","90+")))))))</f>
        <v/>
      </c>
    </row>
    <row r="135">
      <c r="B135" s="11" t="n"/>
      <c r="D135" s="32" t="n"/>
      <c r="E135" s="32" t="n"/>
      <c r="F135" s="13" t="n"/>
      <c r="G135" s="9">
        <f>IF(OR($E135="",$F135=""),"",'Сводка'!$C$4-$E135)</f>
        <v/>
      </c>
      <c r="H135" s="10">
        <f>IF($F135="","",IF($F135&lt;0,"аванс/переплата",IF($E135="","без срока",IF($G135&lt;=0,"не наступил",IF($G135&lt;=30,"0–30",IF($G135&lt;=60,"31–60",IF($G135&lt;=90,"61–90","90+")))))))</f>
        <v/>
      </c>
    </row>
    <row r="136">
      <c r="B136" s="11" t="n"/>
      <c r="D136" s="32" t="n"/>
      <c r="E136" s="32" t="n"/>
      <c r="F136" s="13" t="n"/>
      <c r="G136" s="9">
        <f>IF(OR($E136="",$F136=""),"",'Сводка'!$C$4-$E136)</f>
        <v/>
      </c>
      <c r="H136" s="10">
        <f>IF($F136="","",IF($F136&lt;0,"аванс/переплата",IF($E136="","без срока",IF($G136&lt;=0,"не наступил",IF($G136&lt;=30,"0–30",IF($G136&lt;=60,"31–60",IF($G136&lt;=90,"61–90","90+")))))))</f>
        <v/>
      </c>
    </row>
    <row r="137">
      <c r="B137" s="11" t="n"/>
      <c r="D137" s="32" t="n"/>
      <c r="E137" s="32" t="n"/>
      <c r="F137" s="13" t="n"/>
      <c r="G137" s="9">
        <f>IF(OR($E137="",$F137=""),"",'Сводка'!$C$4-$E137)</f>
        <v/>
      </c>
      <c r="H137" s="10">
        <f>IF($F137="","",IF($F137&lt;0,"аванс/переплата",IF($E137="","без срока",IF($G137&lt;=0,"не наступил",IF($G137&lt;=30,"0–30",IF($G137&lt;=60,"31–60",IF($G137&lt;=90,"61–90","90+")))))))</f>
        <v/>
      </c>
    </row>
    <row r="138">
      <c r="B138" s="11" t="n"/>
      <c r="D138" s="32" t="n"/>
      <c r="E138" s="32" t="n"/>
      <c r="F138" s="13" t="n"/>
      <c r="G138" s="9">
        <f>IF(OR($E138="",$F138=""),"",'Сводка'!$C$4-$E138)</f>
        <v/>
      </c>
      <c r="H138" s="10">
        <f>IF($F138="","",IF($F138&lt;0,"аванс/переплата",IF($E138="","без срока",IF($G138&lt;=0,"не наступил",IF($G138&lt;=30,"0–30",IF($G138&lt;=60,"31–60",IF($G138&lt;=90,"61–90","90+")))))))</f>
        <v/>
      </c>
    </row>
    <row r="139">
      <c r="B139" s="11" t="n"/>
      <c r="D139" s="32" t="n"/>
      <c r="E139" s="32" t="n"/>
      <c r="F139" s="13" t="n"/>
      <c r="G139" s="9">
        <f>IF(OR($E139="",$F139=""),"",'Сводка'!$C$4-$E139)</f>
        <v/>
      </c>
      <c r="H139" s="10">
        <f>IF($F139="","",IF($F139&lt;0,"аванс/переплата",IF($E139="","без срока",IF($G139&lt;=0,"не наступил",IF($G139&lt;=30,"0–30",IF($G139&lt;=60,"31–60",IF($G139&lt;=90,"61–90","90+")))))))</f>
        <v/>
      </c>
    </row>
    <row r="140">
      <c r="B140" s="11" t="n"/>
      <c r="D140" s="32" t="n"/>
      <c r="E140" s="32" t="n"/>
      <c r="F140" s="13" t="n"/>
      <c r="G140" s="9">
        <f>IF(OR($E140="",$F140=""),"",'Сводка'!$C$4-$E140)</f>
        <v/>
      </c>
      <c r="H140" s="10">
        <f>IF($F140="","",IF($F140&lt;0,"аванс/переплата",IF($E140="","без срока",IF($G140&lt;=0,"не наступил",IF($G140&lt;=30,"0–30",IF($G140&lt;=60,"31–60",IF($G140&lt;=90,"61–90","90+")))))))</f>
        <v/>
      </c>
    </row>
    <row r="141">
      <c r="B141" s="11" t="n"/>
      <c r="D141" s="32" t="n"/>
      <c r="E141" s="32" t="n"/>
      <c r="F141" s="13" t="n"/>
      <c r="G141" s="9">
        <f>IF(OR($E141="",$F141=""),"",'Сводка'!$C$4-$E141)</f>
        <v/>
      </c>
      <c r="H141" s="10">
        <f>IF($F141="","",IF($F141&lt;0,"аванс/переплата",IF($E141="","без срока",IF($G141&lt;=0,"не наступил",IF($G141&lt;=30,"0–30",IF($G141&lt;=60,"31–60",IF($G141&lt;=90,"61–90","90+")))))))</f>
        <v/>
      </c>
    </row>
    <row r="142">
      <c r="B142" s="11" t="n"/>
      <c r="D142" s="32" t="n"/>
      <c r="E142" s="32" t="n"/>
      <c r="F142" s="13" t="n"/>
      <c r="G142" s="9">
        <f>IF(OR($E142="",$F142=""),"",'Сводка'!$C$4-$E142)</f>
        <v/>
      </c>
      <c r="H142" s="10">
        <f>IF($F142="","",IF($F142&lt;0,"аванс/переплата",IF($E142="","без срока",IF($G142&lt;=0,"не наступил",IF($G142&lt;=30,"0–30",IF($G142&lt;=60,"31–60",IF($G142&lt;=90,"61–90","90+")))))))</f>
        <v/>
      </c>
    </row>
    <row r="143">
      <c r="B143" s="11" t="n"/>
      <c r="D143" s="32" t="n"/>
      <c r="E143" s="32" t="n"/>
      <c r="F143" s="13" t="n"/>
      <c r="G143" s="9">
        <f>IF(OR($E143="",$F143=""),"",'Сводка'!$C$4-$E143)</f>
        <v/>
      </c>
      <c r="H143" s="10">
        <f>IF($F143="","",IF($F143&lt;0,"аванс/переплата",IF($E143="","без срока",IF($G143&lt;=0,"не наступил",IF($G143&lt;=30,"0–30",IF($G143&lt;=60,"31–60",IF($G143&lt;=90,"61–90","90+")))))))</f>
        <v/>
      </c>
    </row>
    <row r="144">
      <c r="B144" s="11" t="n"/>
      <c r="D144" s="32" t="n"/>
      <c r="E144" s="32" t="n"/>
      <c r="F144" s="13" t="n"/>
      <c r="G144" s="9">
        <f>IF(OR($E144="",$F144=""),"",'Сводка'!$C$4-$E144)</f>
        <v/>
      </c>
      <c r="H144" s="10">
        <f>IF($F144="","",IF($F144&lt;0,"аванс/переплата",IF($E144="","без срока",IF($G144&lt;=0,"не наступил",IF($G144&lt;=30,"0–30",IF($G144&lt;=60,"31–60",IF($G144&lt;=90,"61–90","90+")))))))</f>
        <v/>
      </c>
    </row>
    <row r="145">
      <c r="B145" s="11" t="n"/>
      <c r="D145" s="32" t="n"/>
      <c r="E145" s="32" t="n"/>
      <c r="F145" s="13" t="n"/>
      <c r="G145" s="9">
        <f>IF(OR($E145="",$F145=""),"",'Сводка'!$C$4-$E145)</f>
        <v/>
      </c>
      <c r="H145" s="10">
        <f>IF($F145="","",IF($F145&lt;0,"аванс/переплата",IF($E145="","без срока",IF($G145&lt;=0,"не наступил",IF($G145&lt;=30,"0–30",IF($G145&lt;=60,"31–60",IF($G145&lt;=90,"61–90","90+")))))))</f>
        <v/>
      </c>
    </row>
    <row r="146">
      <c r="B146" s="11" t="n"/>
      <c r="D146" s="32" t="n"/>
      <c r="E146" s="32" t="n"/>
      <c r="F146" s="13" t="n"/>
      <c r="G146" s="9">
        <f>IF(OR($E146="",$F146=""),"",'Сводка'!$C$4-$E146)</f>
        <v/>
      </c>
      <c r="H146" s="10">
        <f>IF($F146="","",IF($F146&lt;0,"аванс/переплата",IF($E146="","без срока",IF($G146&lt;=0,"не наступил",IF($G146&lt;=30,"0–30",IF($G146&lt;=60,"31–60",IF($G146&lt;=90,"61–90","90+")))))))</f>
        <v/>
      </c>
    </row>
    <row r="147">
      <c r="B147" s="11" t="n"/>
      <c r="D147" s="32" t="n"/>
      <c r="E147" s="32" t="n"/>
      <c r="F147" s="13" t="n"/>
      <c r="G147" s="9">
        <f>IF(OR($E147="",$F147=""),"",'Сводка'!$C$4-$E147)</f>
        <v/>
      </c>
      <c r="H147" s="10">
        <f>IF($F147="","",IF($F147&lt;0,"аванс/переплата",IF($E147="","без срока",IF($G147&lt;=0,"не наступил",IF($G147&lt;=30,"0–30",IF($G147&lt;=60,"31–60",IF($G147&lt;=90,"61–90","90+")))))))</f>
        <v/>
      </c>
    </row>
    <row r="148">
      <c r="B148" s="11" t="n"/>
      <c r="D148" s="32" t="n"/>
      <c r="E148" s="32" t="n"/>
      <c r="F148" s="13" t="n"/>
      <c r="G148" s="9">
        <f>IF(OR($E148="",$F148=""),"",'Сводка'!$C$4-$E148)</f>
        <v/>
      </c>
      <c r="H148" s="10">
        <f>IF($F148="","",IF($F148&lt;0,"аванс/переплата",IF($E148="","без срока",IF($G148&lt;=0,"не наступил",IF($G148&lt;=30,"0–30",IF($G148&lt;=60,"31–60",IF($G148&lt;=90,"61–90","90+")))))))</f>
        <v/>
      </c>
    </row>
    <row r="149">
      <c r="B149" s="11" t="n"/>
      <c r="D149" s="32" t="n"/>
      <c r="E149" s="32" t="n"/>
      <c r="F149" s="13" t="n"/>
      <c r="G149" s="9">
        <f>IF(OR($E149="",$F149=""),"",'Сводка'!$C$4-$E149)</f>
        <v/>
      </c>
      <c r="H149" s="10">
        <f>IF($F149="","",IF($F149&lt;0,"аванс/переплата",IF($E149="","без срока",IF($G149&lt;=0,"не наступил",IF($G149&lt;=30,"0–30",IF($G149&lt;=60,"31–60",IF($G149&lt;=90,"61–90","90+")))))))</f>
        <v/>
      </c>
    </row>
    <row r="150">
      <c r="B150" s="11" t="n"/>
      <c r="D150" s="32" t="n"/>
      <c r="E150" s="32" t="n"/>
      <c r="F150" s="13" t="n"/>
      <c r="G150" s="9">
        <f>IF(OR($E150="",$F150=""),"",'Сводка'!$C$4-$E150)</f>
        <v/>
      </c>
      <c r="H150" s="10">
        <f>IF($F150="","",IF($F150&lt;0,"аванс/переплата",IF($E150="","без срока",IF($G150&lt;=0,"не наступил",IF($G150&lt;=30,"0–30",IF($G150&lt;=60,"31–60",IF($G150&lt;=90,"61–90","90+")))))))</f>
        <v/>
      </c>
    </row>
    <row r="151">
      <c r="B151" s="11" t="n"/>
      <c r="D151" s="32" t="n"/>
      <c r="E151" s="32" t="n"/>
      <c r="F151" s="13" t="n"/>
      <c r="G151" s="9">
        <f>IF(OR($E151="",$F151=""),"",'Сводка'!$C$4-$E151)</f>
        <v/>
      </c>
      <c r="H151" s="10">
        <f>IF($F151="","",IF($F151&lt;0,"аванс/переплата",IF($E151="","без срока",IF($G151&lt;=0,"не наступил",IF($G151&lt;=30,"0–30",IF($G151&lt;=60,"31–60",IF($G151&lt;=90,"61–90","90+")))))))</f>
        <v/>
      </c>
    </row>
    <row r="152">
      <c r="B152" s="11" t="n"/>
      <c r="D152" s="32" t="n"/>
      <c r="E152" s="32" t="n"/>
      <c r="F152" s="13" t="n"/>
      <c r="G152" s="9">
        <f>IF(OR($E152="",$F152=""),"",'Сводка'!$C$4-$E152)</f>
        <v/>
      </c>
      <c r="H152" s="10">
        <f>IF($F152="","",IF($F152&lt;0,"аванс/переплата",IF($E152="","без срока",IF($G152&lt;=0,"не наступил",IF($G152&lt;=30,"0–30",IF($G152&lt;=60,"31–60",IF($G152&lt;=90,"61–90","90+")))))))</f>
        <v/>
      </c>
    </row>
    <row r="153">
      <c r="B153" s="11" t="n"/>
      <c r="D153" s="32" t="n"/>
      <c r="E153" s="32" t="n"/>
      <c r="F153" s="13" t="n"/>
      <c r="G153" s="9">
        <f>IF(OR($E153="",$F153=""),"",'Сводка'!$C$4-$E153)</f>
        <v/>
      </c>
      <c r="H153" s="10">
        <f>IF($F153="","",IF($F153&lt;0,"аванс/переплата",IF($E153="","без срока",IF($G153&lt;=0,"не наступил",IF($G153&lt;=30,"0–30",IF($G153&lt;=60,"31–60",IF($G153&lt;=90,"61–90","90+")))))))</f>
        <v/>
      </c>
    </row>
    <row r="154">
      <c r="B154" s="11" t="n"/>
      <c r="D154" s="32" t="n"/>
      <c r="E154" s="32" t="n"/>
      <c r="F154" s="13" t="n"/>
      <c r="G154" s="9">
        <f>IF(OR($E154="",$F154=""),"",'Сводка'!$C$4-$E154)</f>
        <v/>
      </c>
      <c r="H154" s="10">
        <f>IF($F154="","",IF($F154&lt;0,"аванс/переплата",IF($E154="","без срока",IF($G154&lt;=0,"не наступил",IF($G154&lt;=30,"0–30",IF($G154&lt;=60,"31–60",IF($G154&lt;=90,"61–90","90+")))))))</f>
        <v/>
      </c>
    </row>
    <row r="155">
      <c r="B155" s="11" t="n"/>
      <c r="D155" s="32" t="n"/>
      <c r="E155" s="32" t="n"/>
      <c r="F155" s="13" t="n"/>
      <c r="G155" s="9">
        <f>IF(OR($E155="",$F155=""),"",'Сводка'!$C$4-$E155)</f>
        <v/>
      </c>
      <c r="H155" s="10">
        <f>IF($F155="","",IF($F155&lt;0,"аванс/переплата",IF($E155="","без срока",IF($G155&lt;=0,"не наступил",IF($G155&lt;=30,"0–30",IF($G155&lt;=60,"31–60",IF($G155&lt;=90,"61–90","90+")))))))</f>
        <v/>
      </c>
    </row>
    <row r="156">
      <c r="B156" s="11" t="n"/>
      <c r="D156" s="32" t="n"/>
      <c r="E156" s="32" t="n"/>
      <c r="F156" s="13" t="n"/>
      <c r="G156" s="9">
        <f>IF(OR($E156="",$F156=""),"",'Сводка'!$C$4-$E156)</f>
        <v/>
      </c>
      <c r="H156" s="10">
        <f>IF($F156="","",IF($F156&lt;0,"аванс/переплата",IF($E156="","без срока",IF($G156&lt;=0,"не наступил",IF($G156&lt;=30,"0–30",IF($G156&lt;=60,"31–60",IF($G156&lt;=90,"61–90","90+")))))))</f>
        <v/>
      </c>
    </row>
    <row r="157">
      <c r="B157" s="11" t="n"/>
      <c r="D157" s="32" t="n"/>
      <c r="E157" s="32" t="n"/>
      <c r="F157" s="13" t="n"/>
      <c r="G157" s="9">
        <f>IF(OR($E157="",$F157=""),"",'Сводка'!$C$4-$E157)</f>
        <v/>
      </c>
      <c r="H157" s="10">
        <f>IF($F157="","",IF($F157&lt;0,"аванс/переплата",IF($E157="","без срока",IF($G157&lt;=0,"не наступил",IF($G157&lt;=30,"0–30",IF($G157&lt;=60,"31–60",IF($G157&lt;=90,"61–90","90+")))))))</f>
        <v/>
      </c>
    </row>
    <row r="158">
      <c r="B158" s="11" t="n"/>
      <c r="D158" s="32" t="n"/>
      <c r="E158" s="32" t="n"/>
      <c r="F158" s="13" t="n"/>
      <c r="G158" s="9">
        <f>IF(OR($E158="",$F158=""),"",'Сводка'!$C$4-$E158)</f>
        <v/>
      </c>
      <c r="H158" s="10">
        <f>IF($F158="","",IF($F158&lt;0,"аванс/переплата",IF($E158="","без срока",IF($G158&lt;=0,"не наступил",IF($G158&lt;=30,"0–30",IF($G158&lt;=60,"31–60",IF($G158&lt;=90,"61–90","90+")))))))</f>
        <v/>
      </c>
    </row>
    <row r="159">
      <c r="B159" s="11" t="n"/>
      <c r="D159" s="32" t="n"/>
      <c r="E159" s="32" t="n"/>
      <c r="F159" s="13" t="n"/>
      <c r="G159" s="9">
        <f>IF(OR($E159="",$F159=""),"",'Сводка'!$C$4-$E159)</f>
        <v/>
      </c>
      <c r="H159" s="10">
        <f>IF($F159="","",IF($F159&lt;0,"аванс/переплата",IF($E159="","без срока",IF($G159&lt;=0,"не наступил",IF($G159&lt;=30,"0–30",IF($G159&lt;=60,"31–60",IF($G159&lt;=90,"61–90","90+")))))))</f>
        <v/>
      </c>
    </row>
    <row r="160">
      <c r="B160" s="11" t="n"/>
      <c r="D160" s="32" t="n"/>
      <c r="E160" s="32" t="n"/>
      <c r="F160" s="13" t="n"/>
      <c r="G160" s="9">
        <f>IF(OR($E160="",$F160=""),"",'Сводка'!$C$4-$E160)</f>
        <v/>
      </c>
      <c r="H160" s="10">
        <f>IF($F160="","",IF($F160&lt;0,"аванс/переплата",IF($E160="","без срока",IF($G160&lt;=0,"не наступил",IF($G160&lt;=30,"0–30",IF($G160&lt;=60,"31–60",IF($G160&lt;=90,"61–90","90+")))))))</f>
        <v/>
      </c>
    </row>
    <row r="161">
      <c r="B161" s="11" t="n"/>
      <c r="D161" s="32" t="n"/>
      <c r="E161" s="32" t="n"/>
      <c r="F161" s="13" t="n"/>
      <c r="G161" s="9">
        <f>IF(OR($E161="",$F161=""),"",'Сводка'!$C$4-$E161)</f>
        <v/>
      </c>
      <c r="H161" s="10">
        <f>IF($F161="","",IF($F161&lt;0,"аванс/переплата",IF($E161="","без срока",IF($G161&lt;=0,"не наступил",IF($G161&lt;=30,"0–30",IF($G161&lt;=60,"31–60",IF($G161&lt;=90,"61–90","90+")))))))</f>
        <v/>
      </c>
    </row>
    <row r="162">
      <c r="B162" s="11" t="n"/>
      <c r="D162" s="32" t="n"/>
      <c r="E162" s="32" t="n"/>
      <c r="F162" s="13" t="n"/>
      <c r="G162" s="9">
        <f>IF(OR($E162="",$F162=""),"",'Сводка'!$C$4-$E162)</f>
        <v/>
      </c>
      <c r="H162" s="10">
        <f>IF($F162="","",IF($F162&lt;0,"аванс/переплата",IF($E162="","без срока",IF($G162&lt;=0,"не наступил",IF($G162&lt;=30,"0–30",IF($G162&lt;=60,"31–60",IF($G162&lt;=90,"61–90","90+")))))))</f>
        <v/>
      </c>
    </row>
    <row r="163">
      <c r="B163" s="11" t="n"/>
      <c r="D163" s="32" t="n"/>
      <c r="E163" s="32" t="n"/>
      <c r="F163" s="13" t="n"/>
      <c r="G163" s="9">
        <f>IF(OR($E163="",$F163=""),"",'Сводка'!$C$4-$E163)</f>
        <v/>
      </c>
      <c r="H163" s="10">
        <f>IF($F163="","",IF($F163&lt;0,"аванс/переплата",IF($E163="","без срока",IF($G163&lt;=0,"не наступил",IF($G163&lt;=30,"0–30",IF($G163&lt;=60,"31–60",IF($G163&lt;=90,"61–90","90+")))))))</f>
        <v/>
      </c>
    </row>
    <row r="164">
      <c r="B164" s="11" t="n"/>
      <c r="D164" s="32" t="n"/>
      <c r="E164" s="32" t="n"/>
      <c r="F164" s="13" t="n"/>
      <c r="G164" s="9">
        <f>IF(OR($E164="",$F164=""),"",'Сводка'!$C$4-$E164)</f>
        <v/>
      </c>
      <c r="H164" s="10">
        <f>IF($F164="","",IF($F164&lt;0,"аванс/переплата",IF($E164="","без срока",IF($G164&lt;=0,"не наступил",IF($G164&lt;=30,"0–30",IF($G164&lt;=60,"31–60",IF($G164&lt;=90,"61–90","90+")))))))</f>
        <v/>
      </c>
    </row>
    <row r="165">
      <c r="B165" s="11" t="n"/>
      <c r="D165" s="32" t="n"/>
      <c r="E165" s="32" t="n"/>
      <c r="F165" s="13" t="n"/>
      <c r="G165" s="9">
        <f>IF(OR($E165="",$F165=""),"",'Сводка'!$C$4-$E165)</f>
        <v/>
      </c>
      <c r="H165" s="10">
        <f>IF($F165="","",IF($F165&lt;0,"аванс/переплата",IF($E165="","без срока",IF($G165&lt;=0,"не наступил",IF($G165&lt;=30,"0–30",IF($G165&lt;=60,"31–60",IF($G165&lt;=90,"61–90","90+")))))))</f>
        <v/>
      </c>
    </row>
    <row r="166">
      <c r="B166" s="11" t="n"/>
      <c r="D166" s="32" t="n"/>
      <c r="E166" s="32" t="n"/>
      <c r="F166" s="13" t="n"/>
      <c r="G166" s="9">
        <f>IF(OR($E166="",$F166=""),"",'Сводка'!$C$4-$E166)</f>
        <v/>
      </c>
      <c r="H166" s="10">
        <f>IF($F166="","",IF($F166&lt;0,"аванс/переплата",IF($E166="","без срока",IF($G166&lt;=0,"не наступил",IF($G166&lt;=30,"0–30",IF($G166&lt;=60,"31–60",IF($G166&lt;=90,"61–90","90+")))))))</f>
        <v/>
      </c>
    </row>
    <row r="167">
      <c r="B167" s="11" t="n"/>
      <c r="D167" s="32" t="n"/>
      <c r="E167" s="32" t="n"/>
      <c r="F167" s="13" t="n"/>
      <c r="G167" s="9">
        <f>IF(OR($E167="",$F167=""),"",'Сводка'!$C$4-$E167)</f>
        <v/>
      </c>
      <c r="H167" s="10">
        <f>IF($F167="","",IF($F167&lt;0,"аванс/переплата",IF($E167="","без срока",IF($G167&lt;=0,"не наступил",IF($G167&lt;=30,"0–30",IF($G167&lt;=60,"31–60",IF($G167&lt;=90,"61–90","90+")))))))</f>
        <v/>
      </c>
    </row>
    <row r="168">
      <c r="B168" s="11" t="n"/>
      <c r="D168" s="32" t="n"/>
      <c r="E168" s="32" t="n"/>
      <c r="F168" s="13" t="n"/>
      <c r="G168" s="9">
        <f>IF(OR($E168="",$F168=""),"",'Сводка'!$C$4-$E168)</f>
        <v/>
      </c>
      <c r="H168" s="10">
        <f>IF($F168="","",IF($F168&lt;0,"аванс/переплата",IF($E168="","без срока",IF($G168&lt;=0,"не наступил",IF($G168&lt;=30,"0–30",IF($G168&lt;=60,"31–60",IF($G168&lt;=90,"61–90","90+")))))))</f>
        <v/>
      </c>
    </row>
    <row r="169">
      <c r="B169" s="11" t="n"/>
      <c r="D169" s="32" t="n"/>
      <c r="E169" s="32" t="n"/>
      <c r="F169" s="13" t="n"/>
      <c r="G169" s="9">
        <f>IF(OR($E169="",$F169=""),"",'Сводка'!$C$4-$E169)</f>
        <v/>
      </c>
      <c r="H169" s="10">
        <f>IF($F169="","",IF($F169&lt;0,"аванс/переплата",IF($E169="","без срока",IF($G169&lt;=0,"не наступил",IF($G169&lt;=30,"0–30",IF($G169&lt;=60,"31–60",IF($G169&lt;=90,"61–90","90+")))))))</f>
        <v/>
      </c>
    </row>
    <row r="170">
      <c r="B170" s="11" t="n"/>
      <c r="D170" s="32" t="n"/>
      <c r="E170" s="32" t="n"/>
      <c r="F170" s="13" t="n"/>
      <c r="G170" s="9">
        <f>IF(OR($E170="",$F170=""),"",'Сводка'!$C$4-$E170)</f>
        <v/>
      </c>
      <c r="H170" s="10">
        <f>IF($F170="","",IF($F170&lt;0,"аванс/переплата",IF($E170="","без срока",IF($G170&lt;=0,"не наступил",IF($G170&lt;=30,"0–30",IF($G170&lt;=60,"31–60",IF($G170&lt;=90,"61–90","90+")))))))</f>
        <v/>
      </c>
    </row>
    <row r="171">
      <c r="B171" s="11" t="n"/>
      <c r="D171" s="32" t="n"/>
      <c r="E171" s="32" t="n"/>
      <c r="F171" s="13" t="n"/>
      <c r="G171" s="9">
        <f>IF(OR($E171="",$F171=""),"",'Сводка'!$C$4-$E171)</f>
        <v/>
      </c>
      <c r="H171" s="10">
        <f>IF($F171="","",IF($F171&lt;0,"аванс/переплата",IF($E171="","без срока",IF($G171&lt;=0,"не наступил",IF($G171&lt;=30,"0–30",IF($G171&lt;=60,"31–60",IF($G171&lt;=90,"61–90","90+")))))))</f>
        <v/>
      </c>
    </row>
    <row r="172">
      <c r="B172" s="11" t="n"/>
      <c r="D172" s="32" t="n"/>
      <c r="E172" s="32" t="n"/>
      <c r="F172" s="13" t="n"/>
      <c r="G172" s="9">
        <f>IF(OR($E172="",$F172=""),"",'Сводка'!$C$4-$E172)</f>
        <v/>
      </c>
      <c r="H172" s="10">
        <f>IF($F172="","",IF($F172&lt;0,"аванс/переплата",IF($E172="","без срока",IF($G172&lt;=0,"не наступил",IF($G172&lt;=30,"0–30",IF($G172&lt;=60,"31–60",IF($G172&lt;=90,"61–90","90+")))))))</f>
        <v/>
      </c>
    </row>
    <row r="173">
      <c r="B173" s="11" t="n"/>
      <c r="D173" s="32" t="n"/>
      <c r="E173" s="32" t="n"/>
      <c r="F173" s="13" t="n"/>
      <c r="G173" s="9">
        <f>IF(OR($E173="",$F173=""),"",'Сводка'!$C$4-$E173)</f>
        <v/>
      </c>
      <c r="H173" s="10">
        <f>IF($F173="","",IF($F173&lt;0,"аванс/переплата",IF($E173="","без срока",IF($G173&lt;=0,"не наступил",IF($G173&lt;=30,"0–30",IF($G173&lt;=60,"31–60",IF($G173&lt;=90,"61–90","90+")))))))</f>
        <v/>
      </c>
    </row>
    <row r="174">
      <c r="B174" s="11" t="n"/>
      <c r="D174" s="32" t="n"/>
      <c r="E174" s="32" t="n"/>
      <c r="F174" s="13" t="n"/>
      <c r="G174" s="9">
        <f>IF(OR($E174="",$F174=""),"",'Сводка'!$C$4-$E174)</f>
        <v/>
      </c>
      <c r="H174" s="10">
        <f>IF($F174="","",IF($F174&lt;0,"аванс/переплата",IF($E174="","без срока",IF($G174&lt;=0,"не наступил",IF($G174&lt;=30,"0–30",IF($G174&lt;=60,"31–60",IF($G174&lt;=90,"61–90","90+")))))))</f>
        <v/>
      </c>
    </row>
    <row r="175">
      <c r="B175" s="11" t="n"/>
      <c r="D175" s="32" t="n"/>
      <c r="E175" s="32" t="n"/>
      <c r="F175" s="13" t="n"/>
      <c r="G175" s="9">
        <f>IF(OR($E175="",$F175=""),"",'Сводка'!$C$4-$E175)</f>
        <v/>
      </c>
      <c r="H175" s="10">
        <f>IF($F175="","",IF($F175&lt;0,"аванс/переплата",IF($E175="","без срока",IF($G175&lt;=0,"не наступил",IF($G175&lt;=30,"0–30",IF($G175&lt;=60,"31–60",IF($G175&lt;=90,"61–90","90+")))))))</f>
        <v/>
      </c>
    </row>
    <row r="176">
      <c r="B176" s="11" t="n"/>
      <c r="D176" s="32" t="n"/>
      <c r="E176" s="32" t="n"/>
      <c r="F176" s="13" t="n"/>
      <c r="G176" s="9">
        <f>IF(OR($E176="",$F176=""),"",'Сводка'!$C$4-$E176)</f>
        <v/>
      </c>
      <c r="H176" s="10">
        <f>IF($F176="","",IF($F176&lt;0,"аванс/переплата",IF($E176="","без срока",IF($G176&lt;=0,"не наступил",IF($G176&lt;=30,"0–30",IF($G176&lt;=60,"31–60",IF($G176&lt;=90,"61–90","90+")))))))</f>
        <v/>
      </c>
    </row>
    <row r="177">
      <c r="B177" s="11" t="n"/>
      <c r="D177" s="32" t="n"/>
      <c r="E177" s="32" t="n"/>
      <c r="F177" s="13" t="n"/>
      <c r="G177" s="9">
        <f>IF(OR($E177="",$F177=""),"",'Сводка'!$C$4-$E177)</f>
        <v/>
      </c>
      <c r="H177" s="10">
        <f>IF($F177="","",IF($F177&lt;0,"аванс/переплата",IF($E177="","без срока",IF($G177&lt;=0,"не наступил",IF($G177&lt;=30,"0–30",IF($G177&lt;=60,"31–60",IF($G177&lt;=90,"61–90","90+")))))))</f>
        <v/>
      </c>
    </row>
    <row r="178">
      <c r="B178" s="11" t="n"/>
      <c r="D178" s="32" t="n"/>
      <c r="E178" s="32" t="n"/>
      <c r="F178" s="13" t="n"/>
      <c r="G178" s="9">
        <f>IF(OR($E178="",$F178=""),"",'Сводка'!$C$4-$E178)</f>
        <v/>
      </c>
      <c r="H178" s="10">
        <f>IF($F178="","",IF($F178&lt;0,"аванс/переплата",IF($E178="","без срока",IF($G178&lt;=0,"не наступил",IF($G178&lt;=30,"0–30",IF($G178&lt;=60,"31–60",IF($G178&lt;=90,"61–90","90+")))))))</f>
        <v/>
      </c>
    </row>
    <row r="179">
      <c r="B179" s="11" t="n"/>
      <c r="D179" s="32" t="n"/>
      <c r="E179" s="32" t="n"/>
      <c r="F179" s="13" t="n"/>
      <c r="G179" s="9">
        <f>IF(OR($E179="",$F179=""),"",'Сводка'!$C$4-$E179)</f>
        <v/>
      </c>
      <c r="H179" s="10">
        <f>IF($F179="","",IF($F179&lt;0,"аванс/переплата",IF($E179="","без срока",IF($G179&lt;=0,"не наступил",IF($G179&lt;=30,"0–30",IF($G179&lt;=60,"31–60",IF($G179&lt;=90,"61–90","90+")))))))</f>
        <v/>
      </c>
    </row>
    <row r="180">
      <c r="B180" s="11" t="n"/>
      <c r="D180" s="32" t="n"/>
      <c r="E180" s="32" t="n"/>
      <c r="F180" s="13" t="n"/>
      <c r="G180" s="9">
        <f>IF(OR($E180="",$F180=""),"",'Сводка'!$C$4-$E180)</f>
        <v/>
      </c>
      <c r="H180" s="10">
        <f>IF($F180="","",IF($F180&lt;0,"аванс/переплата",IF($E180="","без срока",IF($G180&lt;=0,"не наступил",IF($G180&lt;=30,"0–30",IF($G180&lt;=60,"31–60",IF($G180&lt;=90,"61–90","90+")))))))</f>
        <v/>
      </c>
    </row>
    <row r="181">
      <c r="B181" s="11" t="n"/>
      <c r="D181" s="32" t="n"/>
      <c r="E181" s="32" t="n"/>
      <c r="F181" s="13" t="n"/>
      <c r="G181" s="9">
        <f>IF(OR($E181="",$F181=""),"",'Сводка'!$C$4-$E181)</f>
        <v/>
      </c>
      <c r="H181" s="10">
        <f>IF($F181="","",IF($F181&lt;0,"аванс/переплата",IF($E181="","без срока",IF($G181&lt;=0,"не наступил",IF($G181&lt;=30,"0–30",IF($G181&lt;=60,"31–60",IF($G181&lt;=90,"61–90","90+")))))))</f>
        <v/>
      </c>
    </row>
    <row r="182">
      <c r="B182" s="11" t="n"/>
      <c r="D182" s="32" t="n"/>
      <c r="E182" s="32" t="n"/>
      <c r="F182" s="13" t="n"/>
      <c r="G182" s="9">
        <f>IF(OR($E182="",$F182=""),"",'Сводка'!$C$4-$E182)</f>
        <v/>
      </c>
      <c r="H182" s="10">
        <f>IF($F182="","",IF($F182&lt;0,"аванс/переплата",IF($E182="","без срока",IF($G182&lt;=0,"не наступил",IF($G182&lt;=30,"0–30",IF($G182&lt;=60,"31–60",IF($G182&lt;=90,"61–90","90+")))))))</f>
        <v/>
      </c>
    </row>
    <row r="183">
      <c r="B183" s="11" t="n"/>
      <c r="D183" s="32" t="n"/>
      <c r="E183" s="32" t="n"/>
      <c r="F183" s="13" t="n"/>
      <c r="G183" s="9">
        <f>IF(OR($E183="",$F183=""),"",'Сводка'!$C$4-$E183)</f>
        <v/>
      </c>
      <c r="H183" s="10">
        <f>IF($F183="","",IF($F183&lt;0,"аванс/переплата",IF($E183="","без срока",IF($G183&lt;=0,"не наступил",IF($G183&lt;=30,"0–30",IF($G183&lt;=60,"31–60",IF($G183&lt;=90,"61–90","90+")))))))</f>
        <v/>
      </c>
    </row>
    <row r="184">
      <c r="B184" s="11" t="n"/>
      <c r="D184" s="32" t="n"/>
      <c r="E184" s="32" t="n"/>
      <c r="F184" s="13" t="n"/>
      <c r="G184" s="9">
        <f>IF(OR($E184="",$F184=""),"",'Сводка'!$C$4-$E184)</f>
        <v/>
      </c>
      <c r="H184" s="10">
        <f>IF($F184="","",IF($F184&lt;0,"аванс/переплата",IF($E184="","без срока",IF($G184&lt;=0,"не наступил",IF($G184&lt;=30,"0–30",IF($G184&lt;=60,"31–60",IF($G184&lt;=90,"61–90","90+")))))))</f>
        <v/>
      </c>
    </row>
    <row r="185">
      <c r="B185" s="11" t="n"/>
      <c r="D185" s="32" t="n"/>
      <c r="E185" s="32" t="n"/>
      <c r="F185" s="13" t="n"/>
      <c r="G185" s="9">
        <f>IF(OR($E185="",$F185=""),"",'Сводка'!$C$4-$E185)</f>
        <v/>
      </c>
      <c r="H185" s="10">
        <f>IF($F185="","",IF($F185&lt;0,"аванс/переплата",IF($E185="","без срока",IF($G185&lt;=0,"не наступил",IF($G185&lt;=30,"0–30",IF($G185&lt;=60,"31–60",IF($G185&lt;=90,"61–90","90+")))))))</f>
        <v/>
      </c>
    </row>
    <row r="186">
      <c r="B186" s="11" t="n"/>
      <c r="D186" s="32" t="n"/>
      <c r="E186" s="32" t="n"/>
      <c r="F186" s="13" t="n"/>
      <c r="G186" s="9">
        <f>IF(OR($E186="",$F186=""),"",'Сводка'!$C$4-$E186)</f>
        <v/>
      </c>
      <c r="H186" s="10">
        <f>IF($F186="","",IF($F186&lt;0,"аванс/переплата",IF($E186="","без срока",IF($G186&lt;=0,"не наступил",IF($G186&lt;=30,"0–30",IF($G186&lt;=60,"31–60",IF($G186&lt;=90,"61–90","90+")))))))</f>
        <v/>
      </c>
    </row>
    <row r="187">
      <c r="B187" s="11" t="n"/>
      <c r="D187" s="32" t="n"/>
      <c r="E187" s="32" t="n"/>
      <c r="F187" s="13" t="n"/>
      <c r="G187" s="9">
        <f>IF(OR($E187="",$F187=""),"",'Сводка'!$C$4-$E187)</f>
        <v/>
      </c>
      <c r="H187" s="10">
        <f>IF($F187="","",IF($F187&lt;0,"аванс/переплата",IF($E187="","без срока",IF($G187&lt;=0,"не наступил",IF($G187&lt;=30,"0–30",IF($G187&lt;=60,"31–60",IF($G187&lt;=90,"61–90","90+")))))))</f>
        <v/>
      </c>
    </row>
    <row r="188">
      <c r="B188" s="11" t="n"/>
      <c r="D188" s="32" t="n"/>
      <c r="E188" s="32" t="n"/>
      <c r="F188" s="13" t="n"/>
      <c r="G188" s="9">
        <f>IF(OR($E188="",$F188=""),"",'Сводка'!$C$4-$E188)</f>
        <v/>
      </c>
      <c r="H188" s="10">
        <f>IF($F188="","",IF($F188&lt;0,"аванс/переплата",IF($E188="","без срока",IF($G188&lt;=0,"не наступил",IF($G188&lt;=30,"0–30",IF($G188&lt;=60,"31–60",IF($G188&lt;=90,"61–90","90+")))))))</f>
        <v/>
      </c>
    </row>
    <row r="189">
      <c r="B189" s="11" t="n"/>
      <c r="D189" s="32" t="n"/>
      <c r="E189" s="32" t="n"/>
      <c r="F189" s="13" t="n"/>
      <c r="G189" s="9">
        <f>IF(OR($E189="",$F189=""),"",'Сводка'!$C$4-$E189)</f>
        <v/>
      </c>
      <c r="H189" s="10">
        <f>IF($F189="","",IF($F189&lt;0,"аванс/переплата",IF($E189="","без срока",IF($G189&lt;=0,"не наступил",IF($G189&lt;=30,"0–30",IF($G189&lt;=60,"31–60",IF($G189&lt;=90,"61–90","90+")))))))</f>
        <v/>
      </c>
    </row>
    <row r="190">
      <c r="B190" s="11" t="n"/>
      <c r="D190" s="32" t="n"/>
      <c r="E190" s="32" t="n"/>
      <c r="F190" s="13" t="n"/>
      <c r="G190" s="9">
        <f>IF(OR($E190="",$F190=""),"",'Сводка'!$C$4-$E190)</f>
        <v/>
      </c>
      <c r="H190" s="10">
        <f>IF($F190="","",IF($F190&lt;0,"аванс/переплата",IF($E190="","без срока",IF($G190&lt;=0,"не наступил",IF($G190&lt;=30,"0–30",IF($G190&lt;=60,"31–60",IF($G190&lt;=90,"61–90","90+")))))))</f>
        <v/>
      </c>
    </row>
    <row r="191">
      <c r="B191" s="11" t="n"/>
      <c r="D191" s="32" t="n"/>
      <c r="E191" s="32" t="n"/>
      <c r="F191" s="13" t="n"/>
      <c r="G191" s="9">
        <f>IF(OR($E191="",$F191=""),"",'Сводка'!$C$4-$E191)</f>
        <v/>
      </c>
      <c r="H191" s="10">
        <f>IF($F191="","",IF($F191&lt;0,"аванс/переплата",IF($E191="","без срока",IF($G191&lt;=0,"не наступил",IF($G191&lt;=30,"0–30",IF($G191&lt;=60,"31–60",IF($G191&lt;=90,"61–90","90+")))))))</f>
        <v/>
      </c>
    </row>
    <row r="192">
      <c r="B192" s="11" t="n"/>
      <c r="D192" s="32" t="n"/>
      <c r="E192" s="32" t="n"/>
      <c r="F192" s="13" t="n"/>
      <c r="G192" s="9">
        <f>IF(OR($E192="",$F192=""),"",'Сводка'!$C$4-$E192)</f>
        <v/>
      </c>
      <c r="H192" s="10">
        <f>IF($F192="","",IF($F192&lt;0,"аванс/переплата",IF($E192="","без срока",IF($G192&lt;=0,"не наступил",IF($G192&lt;=30,"0–30",IF($G192&lt;=60,"31–60",IF($G192&lt;=90,"61–90","90+")))))))</f>
        <v/>
      </c>
    </row>
    <row r="193">
      <c r="B193" s="11" t="n"/>
      <c r="D193" s="32" t="n"/>
      <c r="E193" s="32" t="n"/>
      <c r="F193" s="13" t="n"/>
      <c r="G193" s="9">
        <f>IF(OR($E193="",$F193=""),"",'Сводка'!$C$4-$E193)</f>
        <v/>
      </c>
      <c r="H193" s="10">
        <f>IF($F193="","",IF($F193&lt;0,"аванс/переплата",IF($E193="","без срока",IF($G193&lt;=0,"не наступил",IF($G193&lt;=30,"0–30",IF($G193&lt;=60,"31–60",IF($G193&lt;=90,"61–90","90+")))))))</f>
        <v/>
      </c>
    </row>
    <row r="194">
      <c r="B194" s="11" t="n"/>
      <c r="D194" s="32" t="n"/>
      <c r="E194" s="32" t="n"/>
      <c r="F194" s="13" t="n"/>
      <c r="G194" s="9">
        <f>IF(OR($E194="",$F194=""),"",'Сводка'!$C$4-$E194)</f>
        <v/>
      </c>
      <c r="H194" s="10">
        <f>IF($F194="","",IF($F194&lt;0,"аванс/переплата",IF($E194="","без срока",IF($G194&lt;=0,"не наступил",IF($G194&lt;=30,"0–30",IF($G194&lt;=60,"31–60",IF($G194&lt;=90,"61–90","90+")))))))</f>
        <v/>
      </c>
    </row>
    <row r="195">
      <c r="B195" s="11" t="n"/>
      <c r="D195" s="32" t="n"/>
      <c r="E195" s="32" t="n"/>
      <c r="F195" s="13" t="n"/>
      <c r="G195" s="9">
        <f>IF(OR($E195="",$F195=""),"",'Сводка'!$C$4-$E195)</f>
        <v/>
      </c>
      <c r="H195" s="10">
        <f>IF($F195="","",IF($F195&lt;0,"аванс/переплата",IF($E195="","без срока",IF($G195&lt;=0,"не наступил",IF($G195&lt;=30,"0–30",IF($G195&lt;=60,"31–60",IF($G195&lt;=90,"61–90","90+")))))))</f>
        <v/>
      </c>
    </row>
    <row r="196">
      <c r="B196" s="11" t="n"/>
      <c r="D196" s="32" t="n"/>
      <c r="E196" s="32" t="n"/>
      <c r="F196" s="13" t="n"/>
      <c r="G196" s="9">
        <f>IF(OR($E196="",$F196=""),"",'Сводка'!$C$4-$E196)</f>
        <v/>
      </c>
      <c r="H196" s="10">
        <f>IF($F196="","",IF($F196&lt;0,"аванс/переплата",IF($E196="","без срока",IF($G196&lt;=0,"не наступил",IF($G196&lt;=30,"0–30",IF($G196&lt;=60,"31–60",IF($G196&lt;=90,"61–90","90+")))))))</f>
        <v/>
      </c>
    </row>
    <row r="197">
      <c r="B197" s="11" t="n"/>
      <c r="D197" s="32" t="n"/>
      <c r="E197" s="32" t="n"/>
      <c r="F197" s="13" t="n"/>
      <c r="G197" s="9">
        <f>IF(OR($E197="",$F197=""),"",'Сводка'!$C$4-$E197)</f>
        <v/>
      </c>
      <c r="H197" s="10">
        <f>IF($F197="","",IF($F197&lt;0,"аванс/переплата",IF($E197="","без срока",IF($G197&lt;=0,"не наступил",IF($G197&lt;=30,"0–30",IF($G197&lt;=60,"31–60",IF($G197&lt;=90,"61–90","90+")))))))</f>
        <v/>
      </c>
    </row>
    <row r="198">
      <c r="B198" s="11" t="n"/>
      <c r="D198" s="32" t="n"/>
      <c r="E198" s="32" t="n"/>
      <c r="F198" s="13" t="n"/>
      <c r="G198" s="9">
        <f>IF(OR($E198="",$F198=""),"",'Сводка'!$C$4-$E198)</f>
        <v/>
      </c>
      <c r="H198" s="10">
        <f>IF($F198="","",IF($F198&lt;0,"аванс/переплата",IF($E198="","без срока",IF($G198&lt;=0,"не наступил",IF($G198&lt;=30,"0–30",IF($G198&lt;=60,"31–60",IF($G198&lt;=90,"61–90","90+")))))))</f>
        <v/>
      </c>
    </row>
    <row r="199">
      <c r="B199" s="11" t="n"/>
      <c r="D199" s="32" t="n"/>
      <c r="E199" s="32" t="n"/>
      <c r="F199" s="13" t="n"/>
      <c r="G199" s="9">
        <f>IF(OR($E199="",$F199=""),"",'Сводка'!$C$4-$E199)</f>
        <v/>
      </c>
      <c r="H199" s="10">
        <f>IF($F199="","",IF($F199&lt;0,"аванс/переплата",IF($E199="","без срока",IF($G199&lt;=0,"не наступил",IF($G199&lt;=30,"0–30",IF($G199&lt;=60,"31–60",IF($G199&lt;=90,"61–90","90+")))))))</f>
        <v/>
      </c>
    </row>
    <row r="200">
      <c r="B200" s="11" t="n"/>
      <c r="D200" s="32" t="n"/>
      <c r="E200" s="32" t="n"/>
      <c r="F200" s="13" t="n"/>
      <c r="G200" s="9">
        <f>IF(OR($E200="",$F200=""),"",'Сводка'!$C$4-$E200)</f>
        <v/>
      </c>
      <c r="H200" s="10">
        <f>IF($F200="","",IF($F200&lt;0,"аванс/переплата",IF($E200="","без срока",IF($G200&lt;=0,"не наступил",IF($G200&lt;=30,"0–30",IF($G200&lt;=60,"31–60",IF($G200&lt;=90,"61–90","90+")))))))</f>
        <v/>
      </c>
    </row>
    <row r="201">
      <c r="B201" s="11" t="n"/>
      <c r="D201" s="32" t="n"/>
      <c r="E201" s="32" t="n"/>
      <c r="F201" s="13" t="n"/>
      <c r="G201" s="9">
        <f>IF(OR($E201="",$F201=""),"",'Сводка'!$C$4-$E201)</f>
        <v/>
      </c>
      <c r="H201" s="10">
        <f>IF($F201="","",IF($F201&lt;0,"аванс/переплата",IF($E201="","без срока",IF($G201&lt;=0,"не наступил",IF($G201&lt;=30,"0–30",IF($G201&lt;=60,"31–60",IF($G201&lt;=90,"61–90","90+")))))))</f>
        <v/>
      </c>
    </row>
    <row r="202">
      <c r="B202" s="11" t="n"/>
      <c r="D202" s="32" t="n"/>
      <c r="E202" s="32" t="n"/>
      <c r="F202" s="13" t="n"/>
      <c r="G202" s="9">
        <f>IF(OR($E202="",$F202=""),"",'Сводка'!$C$4-$E202)</f>
        <v/>
      </c>
      <c r="H202" s="10">
        <f>IF($F202="","",IF($F202&lt;0,"аванс/переплата",IF($E202="","без срока",IF($G202&lt;=0,"не наступил",IF($G202&lt;=30,"0–30",IF($G202&lt;=60,"31–60",IF($G202&lt;=90,"61–90","90+")))))))</f>
        <v/>
      </c>
    </row>
    <row r="203">
      <c r="B203" s="11" t="n"/>
      <c r="D203" s="32" t="n"/>
      <c r="E203" s="32" t="n"/>
      <c r="F203" s="13" t="n"/>
      <c r="G203" s="9">
        <f>IF(OR($E203="",$F203=""),"",'Сводка'!$C$4-$E203)</f>
        <v/>
      </c>
      <c r="H203" s="10">
        <f>IF($F203="","",IF($F203&lt;0,"аванс/переплата",IF($E203="","без срока",IF($G203&lt;=0,"не наступил",IF($G203&lt;=30,"0–30",IF($G203&lt;=60,"31–60",IF($G203&lt;=90,"61–90","90+")))))))</f>
        <v/>
      </c>
    </row>
    <row r="204">
      <c r="B204" s="11" t="n"/>
      <c r="D204" s="32" t="n"/>
      <c r="E204" s="32" t="n"/>
      <c r="F204" s="13" t="n"/>
      <c r="G204" s="9">
        <f>IF(OR($E204="",$F204=""),"",'Сводка'!$C$4-$E204)</f>
        <v/>
      </c>
      <c r="H204" s="10">
        <f>IF($F204="","",IF($F204&lt;0,"аванс/переплата",IF($E204="","без срока",IF($G204&lt;=0,"не наступил",IF($G204&lt;=30,"0–30",IF($G204&lt;=60,"31–60",IF($G204&lt;=90,"61–90","90+")))))))</f>
        <v/>
      </c>
    </row>
    <row r="205">
      <c r="B205" s="11" t="n"/>
      <c r="D205" s="32" t="n"/>
      <c r="E205" s="32" t="n"/>
      <c r="F205" s="13" t="n"/>
      <c r="G205" s="9">
        <f>IF(OR($E205="",$F205=""),"",'Сводка'!$C$4-$E205)</f>
        <v/>
      </c>
      <c r="H205" s="10">
        <f>IF($F205="","",IF($F205&lt;0,"аванс/переплата",IF($E205="","без срока",IF($G205&lt;=0,"не наступил",IF($G205&lt;=30,"0–30",IF($G205&lt;=60,"31–60",IF($G205&lt;=90,"61–90","90+")))))))</f>
        <v/>
      </c>
    </row>
    <row r="206">
      <c r="B206" s="11" t="n"/>
      <c r="D206" s="32" t="n"/>
      <c r="E206" s="32" t="n"/>
      <c r="F206" s="13" t="n"/>
      <c r="G206" s="9">
        <f>IF(OR($E206="",$F206=""),"",'Сводка'!$C$4-$E206)</f>
        <v/>
      </c>
      <c r="H206" s="10">
        <f>IF($F206="","",IF($F206&lt;0,"аванс/переплата",IF($E206="","без срока",IF($G206&lt;=0,"не наступил",IF($G206&lt;=30,"0–30",IF($G206&lt;=60,"31–60",IF($G206&lt;=90,"61–90","90+")))))))</f>
        <v/>
      </c>
    </row>
    <row r="207">
      <c r="B207" s="11" t="n"/>
      <c r="D207" s="32" t="n"/>
      <c r="E207" s="32" t="n"/>
      <c r="F207" s="13" t="n"/>
      <c r="G207" s="9">
        <f>IF(OR($E207="",$F207=""),"",'Сводка'!$C$4-$E207)</f>
        <v/>
      </c>
      <c r="H207" s="10">
        <f>IF($F207="","",IF($F207&lt;0,"аванс/переплата",IF($E207="","без срока",IF($G207&lt;=0,"не наступил",IF($G207&lt;=30,"0–30",IF($G207&lt;=60,"31–60",IF($G207&lt;=90,"61–90","90+")))))))</f>
        <v/>
      </c>
    </row>
    <row r="208">
      <c r="B208" s="11" t="n"/>
      <c r="D208" s="32" t="n"/>
      <c r="E208" s="32" t="n"/>
      <c r="F208" s="13" t="n"/>
      <c r="G208" s="9">
        <f>IF(OR($E208="",$F208=""),"",'Сводка'!$C$4-$E208)</f>
        <v/>
      </c>
      <c r="H208" s="10">
        <f>IF($F208="","",IF($F208&lt;0,"аванс/переплата",IF($E208="","без срока",IF($G208&lt;=0,"не наступил",IF($G208&lt;=30,"0–30",IF($G208&lt;=60,"31–60",IF($G208&lt;=90,"61–90","90+")))))))</f>
        <v/>
      </c>
    </row>
    <row r="209">
      <c r="B209" s="11" t="n"/>
      <c r="D209" s="32" t="n"/>
      <c r="E209" s="32" t="n"/>
      <c r="F209" s="13" t="n"/>
      <c r="G209" s="9">
        <f>IF(OR($E209="",$F209=""),"",'Сводка'!$C$4-$E209)</f>
        <v/>
      </c>
      <c r="H209" s="10">
        <f>IF($F209="","",IF($F209&lt;0,"аванс/переплата",IF($E209="","без срока",IF($G209&lt;=0,"не наступил",IF($G209&lt;=30,"0–30",IF($G209&lt;=60,"31–60",IF($G209&lt;=90,"61–90","90+")))))))</f>
        <v/>
      </c>
    </row>
    <row r="210">
      <c r="B210" s="11" t="n"/>
      <c r="D210" s="32" t="n"/>
      <c r="E210" s="32" t="n"/>
      <c r="F210" s="13" t="n"/>
      <c r="G210" s="9">
        <f>IF(OR($E210="",$F210=""),"",'Сводка'!$C$4-$E210)</f>
        <v/>
      </c>
      <c r="H210" s="10">
        <f>IF($F210="","",IF($F210&lt;0,"аванс/переплата",IF($E210="","без срока",IF($G210&lt;=0,"не наступил",IF($G210&lt;=30,"0–30",IF($G210&lt;=60,"31–60",IF($G210&lt;=90,"61–90","90+")))))))</f>
        <v/>
      </c>
    </row>
    <row r="211">
      <c r="B211" s="11" t="n"/>
      <c r="D211" s="32" t="n"/>
      <c r="E211" s="32" t="n"/>
      <c r="F211" s="13" t="n"/>
      <c r="G211" s="9">
        <f>IF(OR($E211="",$F211=""),"",'Сводка'!$C$4-$E211)</f>
        <v/>
      </c>
      <c r="H211" s="10">
        <f>IF($F211="","",IF($F211&lt;0,"аванс/переплата",IF($E211="","без срока",IF($G211&lt;=0,"не наступил",IF($G211&lt;=30,"0–30",IF($G211&lt;=60,"31–60",IF($G211&lt;=90,"61–90","90+")))))))</f>
        <v/>
      </c>
    </row>
    <row r="212">
      <c r="B212" s="11" t="n"/>
      <c r="D212" s="32" t="n"/>
      <c r="E212" s="32" t="n"/>
      <c r="F212" s="13" t="n"/>
      <c r="G212" s="9">
        <f>IF(OR($E212="",$F212=""),"",'Сводка'!$C$4-$E212)</f>
        <v/>
      </c>
      <c r="H212" s="10">
        <f>IF($F212="","",IF($F212&lt;0,"аванс/переплата",IF($E212="","без срока",IF($G212&lt;=0,"не наступил",IF($G212&lt;=30,"0–30",IF($G212&lt;=60,"31–60",IF($G212&lt;=90,"61–90","90+")))))))</f>
        <v/>
      </c>
    </row>
    <row r="213">
      <c r="B213" s="11" t="n"/>
      <c r="D213" s="32" t="n"/>
      <c r="E213" s="32" t="n"/>
      <c r="F213" s="13" t="n"/>
      <c r="G213" s="9">
        <f>IF(OR($E213="",$F213=""),"",'Сводка'!$C$4-$E213)</f>
        <v/>
      </c>
      <c r="H213" s="10">
        <f>IF($F213="","",IF($F213&lt;0,"аванс/переплата",IF($E213="","без срока",IF($G213&lt;=0,"не наступил",IF($G213&lt;=30,"0–30",IF($G213&lt;=60,"31–60",IF($G213&lt;=90,"61–90","90+")))))))</f>
        <v/>
      </c>
    </row>
    <row r="214">
      <c r="B214" s="11" t="n"/>
      <c r="D214" s="32" t="n"/>
      <c r="E214" s="32" t="n"/>
      <c r="F214" s="13" t="n"/>
      <c r="G214" s="9">
        <f>IF(OR($E214="",$F214=""),"",'Сводка'!$C$4-$E214)</f>
        <v/>
      </c>
      <c r="H214" s="10">
        <f>IF($F214="","",IF($F214&lt;0,"аванс/переплата",IF($E214="","без срока",IF($G214&lt;=0,"не наступил",IF($G214&lt;=30,"0–30",IF($G214&lt;=60,"31–60",IF($G214&lt;=90,"61–90","90+")))))))</f>
        <v/>
      </c>
    </row>
    <row r="215">
      <c r="B215" s="11" t="n"/>
      <c r="D215" s="32" t="n"/>
      <c r="E215" s="32" t="n"/>
      <c r="F215" s="13" t="n"/>
      <c r="G215" s="9">
        <f>IF(OR($E215="",$F215=""),"",'Сводка'!$C$4-$E215)</f>
        <v/>
      </c>
      <c r="H215" s="10">
        <f>IF($F215="","",IF($F215&lt;0,"аванс/переплата",IF($E215="","без срока",IF($G215&lt;=0,"не наступил",IF($G215&lt;=30,"0–30",IF($G215&lt;=60,"31–60",IF($G215&lt;=90,"61–90","90+")))))))</f>
        <v/>
      </c>
    </row>
    <row r="216">
      <c r="B216" s="11" t="n"/>
      <c r="D216" s="32" t="n"/>
      <c r="E216" s="32" t="n"/>
      <c r="F216" s="13" t="n"/>
      <c r="G216" s="9">
        <f>IF(OR($E216="",$F216=""),"",'Сводка'!$C$4-$E216)</f>
        <v/>
      </c>
      <c r="H216" s="10">
        <f>IF($F216="","",IF($F216&lt;0,"аванс/переплата",IF($E216="","без срока",IF($G216&lt;=0,"не наступил",IF($G216&lt;=30,"0–30",IF($G216&lt;=60,"31–60",IF($G216&lt;=90,"61–90","90+")))))))</f>
        <v/>
      </c>
    </row>
    <row r="217">
      <c r="B217" s="11" t="n"/>
      <c r="D217" s="32" t="n"/>
      <c r="E217" s="32" t="n"/>
      <c r="F217" s="13" t="n"/>
      <c r="G217" s="9">
        <f>IF(OR($E217="",$F217=""),"",'Сводка'!$C$4-$E217)</f>
        <v/>
      </c>
      <c r="H217" s="10">
        <f>IF($F217="","",IF($F217&lt;0,"аванс/переплата",IF($E217="","без срока",IF($G217&lt;=0,"не наступил",IF($G217&lt;=30,"0–30",IF($G217&lt;=60,"31–60",IF($G217&lt;=90,"61–90","90+")))))))</f>
        <v/>
      </c>
    </row>
    <row r="218">
      <c r="B218" s="11" t="n"/>
      <c r="D218" s="32" t="n"/>
      <c r="E218" s="32" t="n"/>
      <c r="F218" s="13" t="n"/>
      <c r="G218" s="9">
        <f>IF(OR($E218="",$F218=""),"",'Сводка'!$C$4-$E218)</f>
        <v/>
      </c>
      <c r="H218" s="10">
        <f>IF($F218="","",IF($F218&lt;0,"аванс/переплата",IF($E218="","без срока",IF($G218&lt;=0,"не наступил",IF($G218&lt;=30,"0–30",IF($G218&lt;=60,"31–60",IF($G218&lt;=90,"61–90","90+")))))))</f>
        <v/>
      </c>
    </row>
    <row r="219">
      <c r="B219" s="11" t="n"/>
      <c r="D219" s="32" t="n"/>
      <c r="E219" s="32" t="n"/>
      <c r="F219" s="13" t="n"/>
      <c r="G219" s="9">
        <f>IF(OR($E219="",$F219=""),"",'Сводка'!$C$4-$E219)</f>
        <v/>
      </c>
      <c r="H219" s="10">
        <f>IF($F219="","",IF($F219&lt;0,"аванс/переплата",IF($E219="","без срока",IF($G219&lt;=0,"не наступил",IF($G219&lt;=30,"0–30",IF($G219&lt;=60,"31–60",IF($G219&lt;=90,"61–90","90+")))))))</f>
        <v/>
      </c>
    </row>
    <row r="220">
      <c r="B220" s="11" t="n"/>
      <c r="D220" s="32" t="n"/>
      <c r="E220" s="32" t="n"/>
      <c r="F220" s="13" t="n"/>
      <c r="G220" s="9">
        <f>IF(OR($E220="",$F220=""),"",'Сводка'!$C$4-$E220)</f>
        <v/>
      </c>
      <c r="H220" s="10">
        <f>IF($F220="","",IF($F220&lt;0,"аванс/переплата",IF($E220="","без срока",IF($G220&lt;=0,"не наступил",IF($G220&lt;=30,"0–30",IF($G220&lt;=60,"31–60",IF($G220&lt;=90,"61–90","90+")))))))</f>
        <v/>
      </c>
    </row>
    <row r="221">
      <c r="B221" s="11" t="n"/>
      <c r="D221" s="32" t="n"/>
      <c r="E221" s="32" t="n"/>
      <c r="F221" s="13" t="n"/>
      <c r="G221" s="9">
        <f>IF(OR($E221="",$F221=""),"",'Сводка'!$C$4-$E221)</f>
        <v/>
      </c>
      <c r="H221" s="10">
        <f>IF($F221="","",IF($F221&lt;0,"аванс/переплата",IF($E221="","без срока",IF($G221&lt;=0,"не наступил",IF($G221&lt;=30,"0–30",IF($G221&lt;=60,"31–60",IF($G221&lt;=90,"61–90","90+")))))))</f>
        <v/>
      </c>
    </row>
    <row r="222">
      <c r="B222" s="11" t="n"/>
      <c r="D222" s="32" t="n"/>
      <c r="E222" s="32" t="n"/>
      <c r="F222" s="13" t="n"/>
      <c r="G222" s="9">
        <f>IF(OR($E222="",$F222=""),"",'Сводка'!$C$4-$E222)</f>
        <v/>
      </c>
      <c r="H222" s="10">
        <f>IF($F222="","",IF($F222&lt;0,"аванс/переплата",IF($E222="","без срока",IF($G222&lt;=0,"не наступил",IF($G222&lt;=30,"0–30",IF($G222&lt;=60,"31–60",IF($G222&lt;=90,"61–90","90+")))))))</f>
        <v/>
      </c>
    </row>
    <row r="223">
      <c r="B223" s="11" t="n"/>
      <c r="D223" s="32" t="n"/>
      <c r="E223" s="32" t="n"/>
      <c r="F223" s="13" t="n"/>
      <c r="G223" s="9">
        <f>IF(OR($E223="",$F223=""),"",'Сводка'!$C$4-$E223)</f>
        <v/>
      </c>
      <c r="H223" s="10">
        <f>IF($F223="","",IF($F223&lt;0,"аванс/переплата",IF($E223="","без срока",IF($G223&lt;=0,"не наступил",IF($G223&lt;=30,"0–30",IF($G223&lt;=60,"31–60",IF($G223&lt;=90,"61–90","90+")))))))</f>
        <v/>
      </c>
    </row>
    <row r="224">
      <c r="B224" s="11" t="n"/>
      <c r="D224" s="32" t="n"/>
      <c r="E224" s="32" t="n"/>
      <c r="F224" s="13" t="n"/>
      <c r="G224" s="9">
        <f>IF(OR($E224="",$F224=""),"",'Сводка'!$C$4-$E224)</f>
        <v/>
      </c>
      <c r="H224" s="10">
        <f>IF($F224="","",IF($F224&lt;0,"аванс/переплата",IF($E224="","без срока",IF($G224&lt;=0,"не наступил",IF($G224&lt;=30,"0–30",IF($G224&lt;=60,"31–60",IF($G224&lt;=90,"61–90","90+")))))))</f>
        <v/>
      </c>
    </row>
    <row r="225">
      <c r="B225" s="11" t="n"/>
      <c r="D225" s="32" t="n"/>
      <c r="E225" s="32" t="n"/>
      <c r="F225" s="13" t="n"/>
      <c r="G225" s="9">
        <f>IF(OR($E225="",$F225=""),"",'Сводка'!$C$4-$E225)</f>
        <v/>
      </c>
      <c r="H225" s="10">
        <f>IF($F225="","",IF($F225&lt;0,"аванс/переплата",IF($E225="","без срока",IF($G225&lt;=0,"не наступил",IF($G225&lt;=30,"0–30",IF($G225&lt;=60,"31–60",IF($G225&lt;=90,"61–90","90+")))))))</f>
        <v/>
      </c>
    </row>
    <row r="226">
      <c r="B226" s="11" t="n"/>
      <c r="D226" s="32" t="n"/>
      <c r="E226" s="32" t="n"/>
      <c r="F226" s="13" t="n"/>
      <c r="G226" s="9">
        <f>IF(OR($E226="",$F226=""),"",'Сводка'!$C$4-$E226)</f>
        <v/>
      </c>
      <c r="H226" s="10">
        <f>IF($F226="","",IF($F226&lt;0,"аванс/переплата",IF($E226="","без срока",IF($G226&lt;=0,"не наступил",IF($G226&lt;=30,"0–30",IF($G226&lt;=60,"31–60",IF($G226&lt;=90,"61–90","90+")))))))</f>
        <v/>
      </c>
    </row>
    <row r="227">
      <c r="B227" s="11" t="n"/>
      <c r="D227" s="32" t="n"/>
      <c r="E227" s="32" t="n"/>
      <c r="F227" s="13" t="n"/>
      <c r="G227" s="9">
        <f>IF(OR($E227="",$F227=""),"",'Сводка'!$C$4-$E227)</f>
        <v/>
      </c>
      <c r="H227" s="10">
        <f>IF($F227="","",IF($F227&lt;0,"аванс/переплата",IF($E227="","без срока",IF($G227&lt;=0,"не наступил",IF($G227&lt;=30,"0–30",IF($G227&lt;=60,"31–60",IF($G227&lt;=90,"61–90","90+")))))))</f>
        <v/>
      </c>
    </row>
    <row r="228">
      <c r="B228" s="11" t="n"/>
      <c r="D228" s="32" t="n"/>
      <c r="E228" s="32" t="n"/>
      <c r="F228" s="13" t="n"/>
      <c r="G228" s="9">
        <f>IF(OR($E228="",$F228=""),"",'Сводка'!$C$4-$E228)</f>
        <v/>
      </c>
      <c r="H228" s="10">
        <f>IF($F228="","",IF($F228&lt;0,"аванс/переплата",IF($E228="","без срока",IF($G228&lt;=0,"не наступил",IF($G228&lt;=30,"0–30",IF($G228&lt;=60,"31–60",IF($G228&lt;=90,"61–90","90+")))))))</f>
        <v/>
      </c>
    </row>
    <row r="229">
      <c r="B229" s="11" t="n"/>
      <c r="D229" s="32" t="n"/>
      <c r="E229" s="32" t="n"/>
      <c r="F229" s="13" t="n"/>
      <c r="G229" s="9">
        <f>IF(OR($E229="",$F229=""),"",'Сводка'!$C$4-$E229)</f>
        <v/>
      </c>
      <c r="H229" s="10">
        <f>IF($F229="","",IF($F229&lt;0,"аванс/переплата",IF($E229="","без срока",IF($G229&lt;=0,"не наступил",IF($G229&lt;=30,"0–30",IF($G229&lt;=60,"31–60",IF($G229&lt;=90,"61–90","90+")))))))</f>
        <v/>
      </c>
    </row>
    <row r="230">
      <c r="B230" s="11" t="n"/>
      <c r="D230" s="32" t="n"/>
      <c r="E230" s="32" t="n"/>
      <c r="F230" s="13" t="n"/>
      <c r="G230" s="9">
        <f>IF(OR($E230="",$F230=""),"",'Сводка'!$C$4-$E230)</f>
        <v/>
      </c>
      <c r="H230" s="10">
        <f>IF($F230="","",IF($F230&lt;0,"аванс/переплата",IF($E230="","без срока",IF($G230&lt;=0,"не наступил",IF($G230&lt;=30,"0–30",IF($G230&lt;=60,"31–60",IF($G230&lt;=90,"61–90","90+")))))))</f>
        <v/>
      </c>
    </row>
    <row r="231">
      <c r="B231" s="11" t="n"/>
      <c r="D231" s="32" t="n"/>
      <c r="E231" s="32" t="n"/>
      <c r="F231" s="13" t="n"/>
      <c r="G231" s="9">
        <f>IF(OR($E231="",$F231=""),"",'Сводка'!$C$4-$E231)</f>
        <v/>
      </c>
      <c r="H231" s="10">
        <f>IF($F231="","",IF($F231&lt;0,"аванс/переплата",IF($E231="","без срока",IF($G231&lt;=0,"не наступил",IF($G231&lt;=30,"0–30",IF($G231&lt;=60,"31–60",IF($G231&lt;=90,"61–90","90+")))))))</f>
        <v/>
      </c>
    </row>
    <row r="232">
      <c r="B232" s="11" t="n"/>
      <c r="D232" s="32" t="n"/>
      <c r="E232" s="32" t="n"/>
      <c r="F232" s="13" t="n"/>
      <c r="G232" s="9">
        <f>IF(OR($E232="",$F232=""),"",'Сводка'!$C$4-$E232)</f>
        <v/>
      </c>
      <c r="H232" s="10">
        <f>IF($F232="","",IF($F232&lt;0,"аванс/переплата",IF($E232="","без срока",IF($G232&lt;=0,"не наступил",IF($G232&lt;=30,"0–30",IF($G232&lt;=60,"31–60",IF($G232&lt;=90,"61–90","90+")))))))</f>
        <v/>
      </c>
    </row>
    <row r="233">
      <c r="B233" s="11" t="n"/>
      <c r="D233" s="32" t="n"/>
      <c r="E233" s="32" t="n"/>
      <c r="F233" s="13" t="n"/>
      <c r="G233" s="9">
        <f>IF(OR($E233="",$F233=""),"",'Сводка'!$C$4-$E233)</f>
        <v/>
      </c>
      <c r="H233" s="10">
        <f>IF($F233="","",IF($F233&lt;0,"аванс/переплата",IF($E233="","без срока",IF($G233&lt;=0,"не наступил",IF($G233&lt;=30,"0–30",IF($G233&lt;=60,"31–60",IF($G233&lt;=90,"61–90","90+")))))))</f>
        <v/>
      </c>
    </row>
    <row r="234">
      <c r="B234" s="11" t="n"/>
      <c r="D234" s="32" t="n"/>
      <c r="E234" s="32" t="n"/>
      <c r="F234" s="13" t="n"/>
      <c r="G234" s="9">
        <f>IF(OR($E234="",$F234=""),"",'Сводка'!$C$4-$E234)</f>
        <v/>
      </c>
      <c r="H234" s="10">
        <f>IF($F234="","",IF($F234&lt;0,"аванс/переплата",IF($E234="","без срока",IF($G234&lt;=0,"не наступил",IF($G234&lt;=30,"0–30",IF($G234&lt;=60,"31–60",IF($G234&lt;=90,"61–90","90+")))))))</f>
        <v/>
      </c>
    </row>
    <row r="235">
      <c r="B235" s="11" t="n"/>
      <c r="D235" s="32" t="n"/>
      <c r="E235" s="32" t="n"/>
      <c r="F235" s="13" t="n"/>
      <c r="G235" s="9">
        <f>IF(OR($E235="",$F235=""),"",'Сводка'!$C$4-$E235)</f>
        <v/>
      </c>
      <c r="H235" s="10">
        <f>IF($F235="","",IF($F235&lt;0,"аванс/переплата",IF($E235="","без срока",IF($G235&lt;=0,"не наступил",IF($G235&lt;=30,"0–30",IF($G235&lt;=60,"31–60",IF($G235&lt;=90,"61–90","90+")))))))</f>
        <v/>
      </c>
    </row>
    <row r="236">
      <c r="B236" s="11" t="n"/>
      <c r="D236" s="32" t="n"/>
      <c r="E236" s="32" t="n"/>
      <c r="F236" s="13" t="n"/>
      <c r="G236" s="9">
        <f>IF(OR($E236="",$F236=""),"",'Сводка'!$C$4-$E236)</f>
        <v/>
      </c>
      <c r="H236" s="10">
        <f>IF($F236="","",IF($F236&lt;0,"аванс/переплата",IF($E236="","без срока",IF($G236&lt;=0,"не наступил",IF($G236&lt;=30,"0–30",IF($G236&lt;=60,"31–60",IF($G236&lt;=90,"61–90","90+")))))))</f>
        <v/>
      </c>
    </row>
    <row r="237">
      <c r="B237" s="11" t="n"/>
      <c r="D237" s="32" t="n"/>
      <c r="E237" s="32" t="n"/>
      <c r="F237" s="13" t="n"/>
      <c r="G237" s="9">
        <f>IF(OR($E237="",$F237=""),"",'Сводка'!$C$4-$E237)</f>
        <v/>
      </c>
      <c r="H237" s="10">
        <f>IF($F237="","",IF($F237&lt;0,"аванс/переплата",IF($E237="","без срока",IF($G237&lt;=0,"не наступил",IF($G237&lt;=30,"0–30",IF($G237&lt;=60,"31–60",IF($G237&lt;=90,"61–90","90+")))))))</f>
        <v/>
      </c>
    </row>
    <row r="238">
      <c r="B238" s="11" t="n"/>
      <c r="D238" s="32" t="n"/>
      <c r="E238" s="32" t="n"/>
      <c r="F238" s="13" t="n"/>
      <c r="G238" s="9">
        <f>IF(OR($E238="",$F238=""),"",'Сводка'!$C$4-$E238)</f>
        <v/>
      </c>
      <c r="H238" s="10">
        <f>IF($F238="","",IF($F238&lt;0,"аванс/переплата",IF($E238="","без срока",IF($G238&lt;=0,"не наступил",IF($G238&lt;=30,"0–30",IF($G238&lt;=60,"31–60",IF($G238&lt;=90,"61–90","90+")))))))</f>
        <v/>
      </c>
    </row>
    <row r="239">
      <c r="B239" s="11" t="n"/>
      <c r="D239" s="32" t="n"/>
      <c r="E239" s="32" t="n"/>
      <c r="F239" s="13" t="n"/>
      <c r="G239" s="9">
        <f>IF(OR($E239="",$F239=""),"",'Сводка'!$C$4-$E239)</f>
        <v/>
      </c>
      <c r="H239" s="10">
        <f>IF($F239="","",IF($F239&lt;0,"аванс/переплата",IF($E239="","без срока",IF($G239&lt;=0,"не наступил",IF($G239&lt;=30,"0–30",IF($G239&lt;=60,"31–60",IF($G239&lt;=90,"61–90","90+")))))))</f>
        <v/>
      </c>
    </row>
    <row r="240">
      <c r="B240" s="11" t="n"/>
      <c r="D240" s="32" t="n"/>
      <c r="E240" s="32" t="n"/>
      <c r="F240" s="13" t="n"/>
      <c r="G240" s="9">
        <f>IF(OR($E240="",$F240=""),"",'Сводка'!$C$4-$E240)</f>
        <v/>
      </c>
      <c r="H240" s="10">
        <f>IF($F240="","",IF($F240&lt;0,"аванс/переплата",IF($E240="","без срока",IF($G240&lt;=0,"не наступил",IF($G240&lt;=30,"0–30",IF($G240&lt;=60,"31–60",IF($G240&lt;=90,"61–90","90+")))))))</f>
        <v/>
      </c>
    </row>
    <row r="241">
      <c r="B241" s="11" t="n"/>
      <c r="D241" s="32" t="n"/>
      <c r="E241" s="32" t="n"/>
      <c r="F241" s="13" t="n"/>
      <c r="G241" s="9">
        <f>IF(OR($E241="",$F241=""),"",'Сводка'!$C$4-$E241)</f>
        <v/>
      </c>
      <c r="H241" s="10">
        <f>IF($F241="","",IF($F241&lt;0,"аванс/переплата",IF($E241="","без срока",IF($G241&lt;=0,"не наступил",IF($G241&lt;=30,"0–30",IF($G241&lt;=60,"31–60",IF($G241&lt;=90,"61–90","90+")))))))</f>
        <v/>
      </c>
    </row>
    <row r="242">
      <c r="B242" s="11" t="n"/>
      <c r="D242" s="32" t="n"/>
      <c r="E242" s="32" t="n"/>
      <c r="F242" s="13" t="n"/>
      <c r="G242" s="9">
        <f>IF(OR($E242="",$F242=""),"",'Сводка'!$C$4-$E242)</f>
        <v/>
      </c>
      <c r="H242" s="10">
        <f>IF($F242="","",IF($F242&lt;0,"аванс/переплата",IF($E242="","без срока",IF($G242&lt;=0,"не наступил",IF($G242&lt;=30,"0–30",IF($G242&lt;=60,"31–60",IF($G242&lt;=90,"61–90","90+")))))))</f>
        <v/>
      </c>
    </row>
    <row r="243">
      <c r="B243" s="11" t="n"/>
      <c r="D243" s="32" t="n"/>
      <c r="E243" s="32" t="n"/>
      <c r="F243" s="13" t="n"/>
      <c r="G243" s="9">
        <f>IF(OR($E243="",$F243=""),"",'Сводка'!$C$4-$E243)</f>
        <v/>
      </c>
      <c r="H243" s="10">
        <f>IF($F243="","",IF($F243&lt;0,"аванс/переплата",IF($E243="","без срока",IF($G243&lt;=0,"не наступил",IF($G243&lt;=30,"0–30",IF($G243&lt;=60,"31–60",IF($G243&lt;=90,"61–90","90+")))))))</f>
        <v/>
      </c>
    </row>
    <row r="244">
      <c r="B244" s="11" t="n"/>
      <c r="D244" s="32" t="n"/>
      <c r="E244" s="32" t="n"/>
      <c r="F244" s="13" t="n"/>
      <c r="G244" s="9">
        <f>IF(OR($E244="",$F244=""),"",'Сводка'!$C$4-$E244)</f>
        <v/>
      </c>
      <c r="H244" s="10">
        <f>IF($F244="","",IF($F244&lt;0,"аванс/переплата",IF($E244="","без срока",IF($G244&lt;=0,"не наступил",IF($G244&lt;=30,"0–30",IF($G244&lt;=60,"31–60",IF($G244&lt;=90,"61–90","90+")))))))</f>
        <v/>
      </c>
    </row>
    <row r="245">
      <c r="B245" s="11" t="n"/>
      <c r="D245" s="32" t="n"/>
      <c r="E245" s="32" t="n"/>
      <c r="F245" s="13" t="n"/>
      <c r="G245" s="9">
        <f>IF(OR($E245="",$F245=""),"",'Сводка'!$C$4-$E245)</f>
        <v/>
      </c>
      <c r="H245" s="10">
        <f>IF($F245="","",IF($F245&lt;0,"аванс/переплата",IF($E245="","без срока",IF($G245&lt;=0,"не наступил",IF($G245&lt;=30,"0–30",IF($G245&lt;=60,"31–60",IF($G245&lt;=90,"61–90","90+")))))))</f>
        <v/>
      </c>
    </row>
    <row r="246">
      <c r="B246" s="11" t="n"/>
      <c r="D246" s="32" t="n"/>
      <c r="E246" s="32" t="n"/>
      <c r="F246" s="13" t="n"/>
      <c r="G246" s="9">
        <f>IF(OR($E246="",$F246=""),"",'Сводка'!$C$4-$E246)</f>
        <v/>
      </c>
      <c r="H246" s="10">
        <f>IF($F246="","",IF($F246&lt;0,"аванс/переплата",IF($E246="","без срока",IF($G246&lt;=0,"не наступил",IF($G246&lt;=30,"0–30",IF($G246&lt;=60,"31–60",IF($G246&lt;=90,"61–90","90+")))))))</f>
        <v/>
      </c>
    </row>
    <row r="247">
      <c r="B247" s="11" t="n"/>
      <c r="D247" s="32" t="n"/>
      <c r="E247" s="32" t="n"/>
      <c r="F247" s="13" t="n"/>
      <c r="G247" s="9">
        <f>IF(OR($E247="",$F247=""),"",'Сводка'!$C$4-$E247)</f>
        <v/>
      </c>
      <c r="H247" s="10">
        <f>IF($F247="","",IF($F247&lt;0,"аванс/переплата",IF($E247="","без срока",IF($G247&lt;=0,"не наступил",IF($G247&lt;=30,"0–30",IF($G247&lt;=60,"31–60",IF($G247&lt;=90,"61–90","90+")))))))</f>
        <v/>
      </c>
    </row>
    <row r="248">
      <c r="B248" s="11" t="n"/>
      <c r="D248" s="32" t="n"/>
      <c r="E248" s="32" t="n"/>
      <c r="F248" s="13" t="n"/>
      <c r="G248" s="9">
        <f>IF(OR($E248="",$F248=""),"",'Сводка'!$C$4-$E248)</f>
        <v/>
      </c>
      <c r="H248" s="10">
        <f>IF($F248="","",IF($F248&lt;0,"аванс/переплата",IF($E248="","без срока",IF($G248&lt;=0,"не наступил",IF($G248&lt;=30,"0–30",IF($G248&lt;=60,"31–60",IF($G248&lt;=90,"61–90","90+")))))))</f>
        <v/>
      </c>
    </row>
    <row r="249">
      <c r="B249" s="11" t="n"/>
      <c r="D249" s="32" t="n"/>
      <c r="E249" s="32" t="n"/>
      <c r="F249" s="13" t="n"/>
      <c r="G249" s="9">
        <f>IF(OR($E249="",$F249=""),"",'Сводка'!$C$4-$E249)</f>
        <v/>
      </c>
      <c r="H249" s="10">
        <f>IF($F249="","",IF($F249&lt;0,"аванс/переплата",IF($E249="","без срока",IF($G249&lt;=0,"не наступил",IF($G249&lt;=30,"0–30",IF($G249&lt;=60,"31–60",IF($G249&lt;=90,"61–90","90+")))))))</f>
        <v/>
      </c>
    </row>
    <row r="250">
      <c r="B250" s="11" t="n"/>
      <c r="D250" s="32" t="n"/>
      <c r="E250" s="32" t="n"/>
      <c r="F250" s="13" t="n"/>
      <c r="G250" s="9">
        <f>IF(OR($E250="",$F250=""),"",'Сводка'!$C$4-$E250)</f>
        <v/>
      </c>
      <c r="H250" s="10">
        <f>IF($F250="","",IF($F250&lt;0,"аванс/переплата",IF($E250="","без срока",IF($G250&lt;=0,"не наступил",IF($G250&lt;=30,"0–30",IF($G250&lt;=60,"31–60",IF($G250&lt;=90,"61–90","90+")))))))</f>
        <v/>
      </c>
    </row>
    <row r="251">
      <c r="B251" s="11" t="n"/>
      <c r="D251" s="32" t="n"/>
      <c r="E251" s="32" t="n"/>
      <c r="F251" s="13" t="n"/>
      <c r="G251" s="9">
        <f>IF(OR($E251="",$F251=""),"",'Сводка'!$C$4-$E251)</f>
        <v/>
      </c>
      <c r="H251" s="10">
        <f>IF($F251="","",IF($F251&lt;0,"аванс/переплата",IF($E251="","без срока",IF($G251&lt;=0,"не наступил",IF($G251&lt;=30,"0–30",IF($G251&lt;=60,"31–60",IF($G251&lt;=90,"61–90","90+")))))))</f>
        <v/>
      </c>
    </row>
    <row r="252">
      <c r="B252" s="11" t="n"/>
      <c r="D252" s="32" t="n"/>
      <c r="E252" s="32" t="n"/>
      <c r="F252" s="13" t="n"/>
      <c r="G252" s="9">
        <f>IF(OR($E252="",$F252=""),"",'Сводка'!$C$4-$E252)</f>
        <v/>
      </c>
      <c r="H252" s="10">
        <f>IF($F252="","",IF($F252&lt;0,"аванс/переплата",IF($E252="","без срока",IF($G252&lt;=0,"не наступил",IF($G252&lt;=30,"0–30",IF($G252&lt;=60,"31–60",IF($G252&lt;=90,"61–90","90+")))))))</f>
        <v/>
      </c>
    </row>
    <row r="253">
      <c r="B253" s="11" t="n"/>
      <c r="D253" s="32" t="n"/>
      <c r="E253" s="32" t="n"/>
      <c r="F253" s="13" t="n"/>
      <c r="G253" s="9">
        <f>IF(OR($E253="",$F253=""),"",'Сводка'!$C$4-$E253)</f>
        <v/>
      </c>
      <c r="H253" s="10">
        <f>IF($F253="","",IF($F253&lt;0,"аванс/переплата",IF($E253="","без срока",IF($G253&lt;=0,"не наступил",IF($G253&lt;=30,"0–30",IF($G253&lt;=60,"31–60",IF($G253&lt;=90,"61–90","90+")))))))</f>
        <v/>
      </c>
    </row>
    <row r="254">
      <c r="B254" s="11" t="n"/>
      <c r="D254" s="32" t="n"/>
      <c r="E254" s="32" t="n"/>
      <c r="F254" s="13" t="n"/>
      <c r="G254" s="9">
        <f>IF(OR($E254="",$F254=""),"",'Сводка'!$C$4-$E254)</f>
        <v/>
      </c>
      <c r="H254" s="10">
        <f>IF($F254="","",IF($F254&lt;0,"аванс/переплата",IF($E254="","без срока",IF($G254&lt;=0,"не наступил",IF($G254&lt;=30,"0–30",IF($G254&lt;=60,"31–60",IF($G254&lt;=90,"61–90","90+")))))))</f>
        <v/>
      </c>
    </row>
    <row r="255">
      <c r="B255" s="11" t="n"/>
      <c r="D255" s="32" t="n"/>
      <c r="E255" s="32" t="n"/>
      <c r="F255" s="13" t="n"/>
      <c r="G255" s="9">
        <f>IF(OR($E255="",$F255=""),"",'Сводка'!$C$4-$E255)</f>
        <v/>
      </c>
      <c r="H255" s="10">
        <f>IF($F255="","",IF($F255&lt;0,"аванс/переплата",IF($E255="","без срока",IF($G255&lt;=0,"не наступил",IF($G255&lt;=30,"0–30",IF($G255&lt;=60,"31–60",IF($G255&lt;=90,"61–90","90+")))))))</f>
        <v/>
      </c>
    </row>
    <row r="256">
      <c r="B256" s="11" t="n"/>
      <c r="D256" s="32" t="n"/>
      <c r="E256" s="32" t="n"/>
      <c r="F256" s="13" t="n"/>
      <c r="G256" s="9">
        <f>IF(OR($E256="",$F256=""),"",'Сводка'!$C$4-$E256)</f>
        <v/>
      </c>
      <c r="H256" s="10">
        <f>IF($F256="","",IF($F256&lt;0,"аванс/переплата",IF($E256="","без срока",IF($G256&lt;=0,"не наступил",IF($G256&lt;=30,"0–30",IF($G256&lt;=60,"31–60",IF($G256&lt;=90,"61–90","90+")))))))</f>
        <v/>
      </c>
    </row>
    <row r="257">
      <c r="B257" s="11" t="n"/>
      <c r="D257" s="32" t="n"/>
      <c r="E257" s="32" t="n"/>
      <c r="F257" s="13" t="n"/>
      <c r="G257" s="9">
        <f>IF(OR($E257="",$F257=""),"",'Сводка'!$C$4-$E257)</f>
        <v/>
      </c>
      <c r="H257" s="10">
        <f>IF($F257="","",IF($F257&lt;0,"аванс/переплата",IF($E257="","без срока",IF($G257&lt;=0,"не наступил",IF($G257&lt;=30,"0–30",IF($G257&lt;=60,"31–60",IF($G257&lt;=90,"61–90","90+")))))))</f>
        <v/>
      </c>
    </row>
    <row r="258">
      <c r="B258" s="11" t="n"/>
      <c r="D258" s="32" t="n"/>
      <c r="E258" s="32" t="n"/>
      <c r="F258" s="13" t="n"/>
      <c r="G258" s="9">
        <f>IF(OR($E258="",$F258=""),"",'Сводка'!$C$4-$E258)</f>
        <v/>
      </c>
      <c r="H258" s="10">
        <f>IF($F258="","",IF($F258&lt;0,"аванс/переплата",IF($E258="","без срока",IF($G258&lt;=0,"не наступил",IF($G258&lt;=30,"0–30",IF($G258&lt;=60,"31–60",IF($G258&lt;=90,"61–90","90+")))))))</f>
        <v/>
      </c>
    </row>
    <row r="259">
      <c r="B259" s="11" t="n"/>
      <c r="D259" s="32" t="n"/>
      <c r="E259" s="32" t="n"/>
      <c r="F259" s="13" t="n"/>
      <c r="G259" s="9">
        <f>IF(OR($E259="",$F259=""),"",'Сводка'!$C$4-$E259)</f>
        <v/>
      </c>
      <c r="H259" s="10">
        <f>IF($F259="","",IF($F259&lt;0,"аванс/переплата",IF($E259="","без срока",IF($G259&lt;=0,"не наступил",IF($G259&lt;=30,"0–30",IF($G259&lt;=60,"31–60",IF($G259&lt;=90,"61–90","90+")))))))</f>
        <v/>
      </c>
    </row>
    <row r="260">
      <c r="B260" s="11" t="n"/>
      <c r="D260" s="32" t="n"/>
      <c r="E260" s="32" t="n"/>
      <c r="F260" s="13" t="n"/>
      <c r="G260" s="9">
        <f>IF(OR($E260="",$F260=""),"",'Сводка'!$C$4-$E260)</f>
        <v/>
      </c>
      <c r="H260" s="10">
        <f>IF($F260="","",IF($F260&lt;0,"аванс/переплата",IF($E260="","без срока",IF($G260&lt;=0,"не наступил",IF($G260&lt;=30,"0–30",IF($G260&lt;=60,"31–60",IF($G260&lt;=90,"61–90","90+")))))))</f>
        <v/>
      </c>
    </row>
    <row r="261">
      <c r="B261" s="11" t="n"/>
      <c r="D261" s="32" t="n"/>
      <c r="E261" s="32" t="n"/>
      <c r="F261" s="13" t="n"/>
      <c r="G261" s="9">
        <f>IF(OR($E261="",$F261=""),"",'Сводка'!$C$4-$E261)</f>
        <v/>
      </c>
      <c r="H261" s="10">
        <f>IF($F261="","",IF($F261&lt;0,"аванс/переплата",IF($E261="","без срока",IF($G261&lt;=0,"не наступил",IF($G261&lt;=30,"0–30",IF($G261&lt;=60,"31–60",IF($G261&lt;=90,"61–90","90+")))))))</f>
        <v/>
      </c>
    </row>
    <row r="262">
      <c r="B262" s="11" t="n"/>
      <c r="D262" s="32" t="n"/>
      <c r="E262" s="32" t="n"/>
      <c r="F262" s="13" t="n"/>
      <c r="G262" s="9">
        <f>IF(OR($E262="",$F262=""),"",'Сводка'!$C$4-$E262)</f>
        <v/>
      </c>
      <c r="H262" s="10">
        <f>IF($F262="","",IF($F262&lt;0,"аванс/переплата",IF($E262="","без срока",IF($G262&lt;=0,"не наступил",IF($G262&lt;=30,"0–30",IF($G262&lt;=60,"31–60",IF($G262&lt;=90,"61–90","90+")))))))</f>
        <v/>
      </c>
    </row>
    <row r="263">
      <c r="B263" s="11" t="n"/>
      <c r="D263" s="32" t="n"/>
      <c r="E263" s="32" t="n"/>
      <c r="F263" s="13" t="n"/>
      <c r="G263" s="9">
        <f>IF(OR($E263="",$F263=""),"",'Сводка'!$C$4-$E263)</f>
        <v/>
      </c>
      <c r="H263" s="10">
        <f>IF($F263="","",IF($F263&lt;0,"аванс/переплата",IF($E263="","без срока",IF($G263&lt;=0,"не наступил",IF($G263&lt;=30,"0–30",IF($G263&lt;=60,"31–60",IF($G263&lt;=90,"61–90","90+")))))))</f>
        <v/>
      </c>
    </row>
    <row r="264">
      <c r="B264" s="11" t="n"/>
      <c r="D264" s="32" t="n"/>
      <c r="E264" s="32" t="n"/>
      <c r="F264" s="13" t="n"/>
      <c r="G264" s="9">
        <f>IF(OR($E264="",$F264=""),"",'Сводка'!$C$4-$E264)</f>
        <v/>
      </c>
      <c r="H264" s="10">
        <f>IF($F264="","",IF($F264&lt;0,"аванс/переплата",IF($E264="","без срока",IF($G264&lt;=0,"не наступил",IF($G264&lt;=30,"0–30",IF($G264&lt;=60,"31–60",IF($G264&lt;=90,"61–90","90+")))))))</f>
        <v/>
      </c>
    </row>
    <row r="265">
      <c r="B265" s="11" t="n"/>
      <c r="D265" s="32" t="n"/>
      <c r="E265" s="32" t="n"/>
      <c r="F265" s="13" t="n"/>
      <c r="G265" s="9">
        <f>IF(OR($E265="",$F265=""),"",'Сводка'!$C$4-$E265)</f>
        <v/>
      </c>
      <c r="H265" s="10">
        <f>IF($F265="","",IF($F265&lt;0,"аванс/переплата",IF($E265="","без срока",IF($G265&lt;=0,"не наступил",IF($G265&lt;=30,"0–30",IF($G265&lt;=60,"31–60",IF($G265&lt;=90,"61–90","90+")))))))</f>
        <v/>
      </c>
    </row>
    <row r="266">
      <c r="B266" s="11" t="n"/>
      <c r="D266" s="32" t="n"/>
      <c r="E266" s="32" t="n"/>
      <c r="F266" s="13" t="n"/>
      <c r="G266" s="9">
        <f>IF(OR($E266="",$F266=""),"",'Сводка'!$C$4-$E266)</f>
        <v/>
      </c>
      <c r="H266" s="10">
        <f>IF($F266="","",IF($F266&lt;0,"аванс/переплата",IF($E266="","без срока",IF($G266&lt;=0,"не наступил",IF($G266&lt;=30,"0–30",IF($G266&lt;=60,"31–60",IF($G266&lt;=90,"61–90","90+")))))))</f>
        <v/>
      </c>
    </row>
    <row r="267">
      <c r="B267" s="11" t="n"/>
      <c r="D267" s="32" t="n"/>
      <c r="E267" s="32" t="n"/>
      <c r="F267" s="13" t="n"/>
      <c r="G267" s="9">
        <f>IF(OR($E267="",$F267=""),"",'Сводка'!$C$4-$E267)</f>
        <v/>
      </c>
      <c r="H267" s="10">
        <f>IF($F267="","",IF($F267&lt;0,"аванс/переплата",IF($E267="","без срока",IF($G267&lt;=0,"не наступил",IF($G267&lt;=30,"0–30",IF($G267&lt;=60,"31–60",IF($G267&lt;=90,"61–90","90+")))))))</f>
        <v/>
      </c>
    </row>
    <row r="268">
      <c r="B268" s="11" t="n"/>
      <c r="D268" s="32" t="n"/>
      <c r="E268" s="32" t="n"/>
      <c r="F268" s="13" t="n"/>
      <c r="G268" s="9">
        <f>IF(OR($E268="",$F268=""),"",'Сводка'!$C$4-$E268)</f>
        <v/>
      </c>
      <c r="H268" s="10">
        <f>IF($F268="","",IF($F268&lt;0,"аванс/переплата",IF($E268="","без срока",IF($G268&lt;=0,"не наступил",IF($G268&lt;=30,"0–30",IF($G268&lt;=60,"31–60",IF($G268&lt;=90,"61–90","90+")))))))</f>
        <v/>
      </c>
    </row>
    <row r="269">
      <c r="B269" s="11" t="n"/>
      <c r="D269" s="32" t="n"/>
      <c r="E269" s="32" t="n"/>
      <c r="F269" s="13" t="n"/>
      <c r="G269" s="9">
        <f>IF(OR($E269="",$F269=""),"",'Сводка'!$C$4-$E269)</f>
        <v/>
      </c>
      <c r="H269" s="10">
        <f>IF($F269="","",IF($F269&lt;0,"аванс/переплата",IF($E269="","без срока",IF($G269&lt;=0,"не наступил",IF($G269&lt;=30,"0–30",IF($G269&lt;=60,"31–60",IF($G269&lt;=90,"61–90","90+")))))))</f>
        <v/>
      </c>
    </row>
    <row r="270">
      <c r="B270" s="11" t="n"/>
      <c r="D270" s="32" t="n"/>
      <c r="E270" s="32" t="n"/>
      <c r="F270" s="13" t="n"/>
      <c r="G270" s="9">
        <f>IF(OR($E270="",$F270=""),"",'Сводка'!$C$4-$E270)</f>
        <v/>
      </c>
      <c r="H270" s="10">
        <f>IF($F270="","",IF($F270&lt;0,"аванс/переплата",IF($E270="","без срока",IF($G270&lt;=0,"не наступил",IF($G270&lt;=30,"0–30",IF($G270&lt;=60,"31–60",IF($G270&lt;=90,"61–90","90+")))))))</f>
        <v/>
      </c>
    </row>
    <row r="271">
      <c r="B271" s="11" t="n"/>
      <c r="D271" s="32" t="n"/>
      <c r="E271" s="32" t="n"/>
      <c r="F271" s="13" t="n"/>
      <c r="G271" s="9">
        <f>IF(OR($E271="",$F271=""),"",'Сводка'!$C$4-$E271)</f>
        <v/>
      </c>
      <c r="H271" s="10">
        <f>IF($F271="","",IF($F271&lt;0,"аванс/переплата",IF($E271="","без срока",IF($G271&lt;=0,"не наступил",IF($G271&lt;=30,"0–30",IF($G271&lt;=60,"31–60",IF($G271&lt;=90,"61–90","90+")))))))</f>
        <v/>
      </c>
    </row>
    <row r="272">
      <c r="B272" s="11" t="n"/>
      <c r="D272" s="32" t="n"/>
      <c r="E272" s="32" t="n"/>
      <c r="F272" s="13" t="n"/>
      <c r="G272" s="9">
        <f>IF(OR($E272="",$F272=""),"",'Сводка'!$C$4-$E272)</f>
        <v/>
      </c>
      <c r="H272" s="10">
        <f>IF($F272="","",IF($F272&lt;0,"аванс/переплата",IF($E272="","без срока",IF($G272&lt;=0,"не наступил",IF($G272&lt;=30,"0–30",IF($G272&lt;=60,"31–60",IF($G272&lt;=90,"61–90","90+")))))))</f>
        <v/>
      </c>
    </row>
    <row r="273">
      <c r="B273" s="11" t="n"/>
      <c r="D273" s="32" t="n"/>
      <c r="E273" s="32" t="n"/>
      <c r="F273" s="13" t="n"/>
      <c r="G273" s="9">
        <f>IF(OR($E273="",$F273=""),"",'Сводка'!$C$4-$E273)</f>
        <v/>
      </c>
      <c r="H273" s="10">
        <f>IF($F273="","",IF($F273&lt;0,"аванс/переплата",IF($E273="","без срока",IF($G273&lt;=0,"не наступил",IF($G273&lt;=30,"0–30",IF($G273&lt;=60,"31–60",IF($G273&lt;=90,"61–90","90+")))))))</f>
        <v/>
      </c>
    </row>
    <row r="274">
      <c r="B274" s="11" t="n"/>
      <c r="D274" s="32" t="n"/>
      <c r="E274" s="32" t="n"/>
      <c r="F274" s="13" t="n"/>
      <c r="G274" s="9">
        <f>IF(OR($E274="",$F274=""),"",'Сводка'!$C$4-$E274)</f>
        <v/>
      </c>
      <c r="H274" s="10">
        <f>IF($F274="","",IF($F274&lt;0,"аванс/переплата",IF($E274="","без срока",IF($G274&lt;=0,"не наступил",IF($G274&lt;=30,"0–30",IF($G274&lt;=60,"31–60",IF($G274&lt;=90,"61–90","90+")))))))</f>
        <v/>
      </c>
    </row>
    <row r="275">
      <c r="B275" s="11" t="n"/>
      <c r="D275" s="32" t="n"/>
      <c r="E275" s="32" t="n"/>
      <c r="F275" s="13" t="n"/>
      <c r="G275" s="9">
        <f>IF(OR($E275="",$F275=""),"",'Сводка'!$C$4-$E275)</f>
        <v/>
      </c>
      <c r="H275" s="10">
        <f>IF($F275="","",IF($F275&lt;0,"аванс/переплата",IF($E275="","без срока",IF($G275&lt;=0,"не наступил",IF($G275&lt;=30,"0–30",IF($G275&lt;=60,"31–60",IF($G275&lt;=90,"61–90","90+")))))))</f>
        <v/>
      </c>
    </row>
    <row r="276">
      <c r="B276" s="11" t="n"/>
      <c r="D276" s="32" t="n"/>
      <c r="E276" s="32" t="n"/>
      <c r="F276" s="13" t="n"/>
      <c r="G276" s="9">
        <f>IF(OR($E276="",$F276=""),"",'Сводка'!$C$4-$E276)</f>
        <v/>
      </c>
      <c r="H276" s="10">
        <f>IF($F276="","",IF($F276&lt;0,"аванс/переплата",IF($E276="","без срока",IF($G276&lt;=0,"не наступил",IF($G276&lt;=30,"0–30",IF($G276&lt;=60,"31–60",IF($G276&lt;=90,"61–90","90+")))))))</f>
        <v/>
      </c>
    </row>
    <row r="277">
      <c r="B277" s="11" t="n"/>
      <c r="D277" s="32" t="n"/>
      <c r="E277" s="32" t="n"/>
      <c r="F277" s="13" t="n"/>
      <c r="G277" s="9">
        <f>IF(OR($E277="",$F277=""),"",'Сводка'!$C$4-$E277)</f>
        <v/>
      </c>
      <c r="H277" s="10">
        <f>IF($F277="","",IF($F277&lt;0,"аванс/переплата",IF($E277="","без срока",IF($G277&lt;=0,"не наступил",IF($G277&lt;=30,"0–30",IF($G277&lt;=60,"31–60",IF($G277&lt;=90,"61–90","90+")))))))</f>
        <v/>
      </c>
    </row>
    <row r="278">
      <c r="B278" s="11" t="n"/>
      <c r="D278" s="32" t="n"/>
      <c r="E278" s="32" t="n"/>
      <c r="F278" s="13" t="n"/>
      <c r="G278" s="9">
        <f>IF(OR($E278="",$F278=""),"",'Сводка'!$C$4-$E278)</f>
        <v/>
      </c>
      <c r="H278" s="10">
        <f>IF($F278="","",IF($F278&lt;0,"аванс/переплата",IF($E278="","без срока",IF($G278&lt;=0,"не наступил",IF($G278&lt;=30,"0–30",IF($G278&lt;=60,"31–60",IF($G278&lt;=90,"61–90","90+")))))))</f>
        <v/>
      </c>
    </row>
    <row r="279">
      <c r="B279" s="11" t="n"/>
      <c r="D279" s="32" t="n"/>
      <c r="E279" s="32" t="n"/>
      <c r="F279" s="13" t="n"/>
      <c r="G279" s="9">
        <f>IF(OR($E279="",$F279=""),"",'Сводка'!$C$4-$E279)</f>
        <v/>
      </c>
      <c r="H279" s="10">
        <f>IF($F279="","",IF($F279&lt;0,"аванс/переплата",IF($E279="","без срока",IF($G279&lt;=0,"не наступил",IF($G279&lt;=30,"0–30",IF($G279&lt;=60,"31–60",IF($G279&lt;=90,"61–90","90+")))))))</f>
        <v/>
      </c>
    </row>
    <row r="280">
      <c r="B280" s="11" t="n"/>
      <c r="D280" s="32" t="n"/>
      <c r="E280" s="32" t="n"/>
      <c r="F280" s="13" t="n"/>
      <c r="G280" s="9">
        <f>IF(OR($E280="",$F280=""),"",'Сводка'!$C$4-$E280)</f>
        <v/>
      </c>
      <c r="H280" s="10">
        <f>IF($F280="","",IF($F280&lt;0,"аванс/переплата",IF($E280="","без срока",IF($G280&lt;=0,"не наступил",IF($G280&lt;=30,"0–30",IF($G280&lt;=60,"31–60",IF($G280&lt;=90,"61–90","90+")))))))</f>
        <v/>
      </c>
    </row>
    <row r="281">
      <c r="B281" s="11" t="n"/>
      <c r="D281" s="32" t="n"/>
      <c r="E281" s="32" t="n"/>
      <c r="F281" s="13" t="n"/>
      <c r="G281" s="9">
        <f>IF(OR($E281="",$F281=""),"",'Сводка'!$C$4-$E281)</f>
        <v/>
      </c>
      <c r="H281" s="10">
        <f>IF($F281="","",IF($F281&lt;0,"аванс/переплата",IF($E281="","без срока",IF($G281&lt;=0,"не наступил",IF($G281&lt;=30,"0–30",IF($G281&lt;=60,"31–60",IF($G281&lt;=90,"61–90","90+")))))))</f>
        <v/>
      </c>
    </row>
    <row r="282">
      <c r="B282" s="11" t="n"/>
      <c r="D282" s="32" t="n"/>
      <c r="E282" s="32" t="n"/>
      <c r="F282" s="13" t="n"/>
      <c r="G282" s="9">
        <f>IF(OR($E282="",$F282=""),"",'Сводка'!$C$4-$E282)</f>
        <v/>
      </c>
      <c r="H282" s="10">
        <f>IF($F282="","",IF($F282&lt;0,"аванс/переплата",IF($E282="","без срока",IF($G282&lt;=0,"не наступил",IF($G282&lt;=30,"0–30",IF($G282&lt;=60,"31–60",IF($G282&lt;=90,"61–90","90+")))))))</f>
        <v/>
      </c>
    </row>
    <row r="283">
      <c r="B283" s="11" t="n"/>
      <c r="D283" s="32" t="n"/>
      <c r="E283" s="32" t="n"/>
      <c r="F283" s="13" t="n"/>
      <c r="G283" s="9">
        <f>IF(OR($E283="",$F283=""),"",'Сводка'!$C$4-$E283)</f>
        <v/>
      </c>
      <c r="H283" s="10">
        <f>IF($F283="","",IF($F283&lt;0,"аванс/переплата",IF($E283="","без срока",IF($G283&lt;=0,"не наступил",IF($G283&lt;=30,"0–30",IF($G283&lt;=60,"31–60",IF($G283&lt;=90,"61–90","90+")))))))</f>
        <v/>
      </c>
    </row>
    <row r="284">
      <c r="B284" s="11" t="n"/>
      <c r="D284" s="32" t="n"/>
      <c r="E284" s="32" t="n"/>
      <c r="F284" s="13" t="n"/>
      <c r="G284" s="9">
        <f>IF(OR($E284="",$F284=""),"",'Сводка'!$C$4-$E284)</f>
        <v/>
      </c>
      <c r="H284" s="10">
        <f>IF($F284="","",IF($F284&lt;0,"аванс/переплата",IF($E284="","без срока",IF($G284&lt;=0,"не наступил",IF($G284&lt;=30,"0–30",IF($G284&lt;=60,"31–60",IF($G284&lt;=90,"61–90","90+")))))))</f>
        <v/>
      </c>
    </row>
    <row r="285">
      <c r="B285" s="11" t="n"/>
      <c r="D285" s="32" t="n"/>
      <c r="E285" s="32" t="n"/>
      <c r="F285" s="13" t="n"/>
      <c r="G285" s="9">
        <f>IF(OR($E285="",$F285=""),"",'Сводка'!$C$4-$E285)</f>
        <v/>
      </c>
      <c r="H285" s="10">
        <f>IF($F285="","",IF($F285&lt;0,"аванс/переплата",IF($E285="","без срока",IF($G285&lt;=0,"не наступил",IF($G285&lt;=30,"0–30",IF($G285&lt;=60,"31–60",IF($G285&lt;=90,"61–90","90+")))))))</f>
        <v/>
      </c>
    </row>
    <row r="286">
      <c r="B286" s="11" t="n"/>
      <c r="D286" s="32" t="n"/>
      <c r="E286" s="32" t="n"/>
      <c r="F286" s="13" t="n"/>
      <c r="G286" s="9">
        <f>IF(OR($E286="",$F286=""),"",'Сводка'!$C$4-$E286)</f>
        <v/>
      </c>
      <c r="H286" s="10">
        <f>IF($F286="","",IF($F286&lt;0,"аванс/переплата",IF($E286="","без срока",IF($G286&lt;=0,"не наступил",IF($G286&lt;=30,"0–30",IF($G286&lt;=60,"31–60",IF($G286&lt;=90,"61–90","90+")))))))</f>
        <v/>
      </c>
    </row>
    <row r="287">
      <c r="B287" s="11" t="n"/>
      <c r="D287" s="32" t="n"/>
      <c r="E287" s="32" t="n"/>
      <c r="F287" s="13" t="n"/>
      <c r="G287" s="9">
        <f>IF(OR($E287="",$F287=""),"",'Сводка'!$C$4-$E287)</f>
        <v/>
      </c>
      <c r="H287" s="10">
        <f>IF($F287="","",IF($F287&lt;0,"аванс/переплата",IF($E287="","без срока",IF($G287&lt;=0,"не наступил",IF($G287&lt;=30,"0–30",IF($G287&lt;=60,"31–60",IF($G287&lt;=90,"61–90","90+")))))))</f>
        <v/>
      </c>
    </row>
    <row r="288">
      <c r="B288" s="11" t="n"/>
      <c r="D288" s="32" t="n"/>
      <c r="E288" s="32" t="n"/>
      <c r="F288" s="13" t="n"/>
      <c r="G288" s="9">
        <f>IF(OR($E288="",$F288=""),"",'Сводка'!$C$4-$E288)</f>
        <v/>
      </c>
      <c r="H288" s="10">
        <f>IF($F288="","",IF($F288&lt;0,"аванс/переплата",IF($E288="","без срока",IF($G288&lt;=0,"не наступил",IF($G288&lt;=30,"0–30",IF($G288&lt;=60,"31–60",IF($G288&lt;=90,"61–90","90+")))))))</f>
        <v/>
      </c>
    </row>
    <row r="289">
      <c r="B289" s="11" t="n"/>
      <c r="D289" s="32" t="n"/>
      <c r="E289" s="32" t="n"/>
      <c r="F289" s="13" t="n"/>
      <c r="G289" s="9">
        <f>IF(OR($E289="",$F289=""),"",'Сводка'!$C$4-$E289)</f>
        <v/>
      </c>
      <c r="H289" s="10">
        <f>IF($F289="","",IF($F289&lt;0,"аванс/переплата",IF($E289="","без срока",IF($G289&lt;=0,"не наступил",IF($G289&lt;=30,"0–30",IF($G289&lt;=60,"31–60",IF($G289&lt;=90,"61–90","90+")))))))</f>
        <v/>
      </c>
    </row>
    <row r="290">
      <c r="B290" s="11" t="n"/>
      <c r="D290" s="32" t="n"/>
      <c r="E290" s="32" t="n"/>
      <c r="F290" s="13" t="n"/>
      <c r="G290" s="9">
        <f>IF(OR($E290="",$F290=""),"",'Сводка'!$C$4-$E290)</f>
        <v/>
      </c>
      <c r="H290" s="10">
        <f>IF($F290="","",IF($F290&lt;0,"аванс/переплата",IF($E290="","без срока",IF($G290&lt;=0,"не наступил",IF($G290&lt;=30,"0–30",IF($G290&lt;=60,"31–60",IF($G290&lt;=90,"61–90","90+")))))))</f>
        <v/>
      </c>
    </row>
    <row r="291">
      <c r="B291" s="11" t="n"/>
      <c r="D291" s="32" t="n"/>
      <c r="E291" s="32" t="n"/>
      <c r="F291" s="13" t="n"/>
      <c r="G291" s="9">
        <f>IF(OR($E291="",$F291=""),"",'Сводка'!$C$4-$E291)</f>
        <v/>
      </c>
      <c r="H291" s="10">
        <f>IF($F291="","",IF($F291&lt;0,"аванс/переплата",IF($E291="","без срока",IF($G291&lt;=0,"не наступил",IF($G291&lt;=30,"0–30",IF($G291&lt;=60,"31–60",IF($G291&lt;=90,"61–90","90+")))))))</f>
        <v/>
      </c>
    </row>
    <row r="292">
      <c r="B292" s="11" t="n"/>
      <c r="D292" s="32" t="n"/>
      <c r="E292" s="32" t="n"/>
      <c r="F292" s="13" t="n"/>
      <c r="G292" s="9">
        <f>IF(OR($E292="",$F292=""),"",'Сводка'!$C$4-$E292)</f>
        <v/>
      </c>
      <c r="H292" s="10">
        <f>IF($F292="","",IF($F292&lt;0,"аванс/переплата",IF($E292="","без срока",IF($G292&lt;=0,"не наступил",IF($G292&lt;=30,"0–30",IF($G292&lt;=60,"31–60",IF($G292&lt;=90,"61–90","90+")))))))</f>
        <v/>
      </c>
    </row>
    <row r="293">
      <c r="B293" s="11" t="n"/>
      <c r="D293" s="32" t="n"/>
      <c r="E293" s="32" t="n"/>
      <c r="F293" s="13" t="n"/>
      <c r="G293" s="9">
        <f>IF(OR($E293="",$F293=""),"",'Сводка'!$C$4-$E293)</f>
        <v/>
      </c>
      <c r="H293" s="10">
        <f>IF($F293="","",IF($F293&lt;0,"аванс/переплата",IF($E293="","без срока",IF($G293&lt;=0,"не наступил",IF($G293&lt;=30,"0–30",IF($G293&lt;=60,"31–60",IF($G293&lt;=90,"61–90","90+")))))))</f>
        <v/>
      </c>
    </row>
    <row r="294">
      <c r="B294" s="11" t="n"/>
      <c r="D294" s="32" t="n"/>
      <c r="E294" s="32" t="n"/>
      <c r="F294" s="13" t="n"/>
      <c r="G294" s="9">
        <f>IF(OR($E294="",$F294=""),"",'Сводка'!$C$4-$E294)</f>
        <v/>
      </c>
      <c r="H294" s="10">
        <f>IF($F294="","",IF($F294&lt;0,"аванс/переплата",IF($E294="","без срока",IF($G294&lt;=0,"не наступил",IF($G294&lt;=30,"0–30",IF($G294&lt;=60,"31–60",IF($G294&lt;=90,"61–90","90+")))))))</f>
        <v/>
      </c>
    </row>
    <row r="295">
      <c r="B295" s="11" t="n"/>
      <c r="D295" s="32" t="n"/>
      <c r="E295" s="32" t="n"/>
      <c r="F295" s="13" t="n"/>
      <c r="G295" s="9">
        <f>IF(OR($E295="",$F295=""),"",'Сводка'!$C$4-$E295)</f>
        <v/>
      </c>
      <c r="H295" s="10">
        <f>IF($F295="","",IF($F295&lt;0,"аванс/переплата",IF($E295="","без срока",IF($G295&lt;=0,"не наступил",IF($G295&lt;=30,"0–30",IF($G295&lt;=60,"31–60",IF($G295&lt;=90,"61–90","90+")))))))</f>
        <v/>
      </c>
    </row>
    <row r="296">
      <c r="B296" s="11" t="n"/>
      <c r="D296" s="32" t="n"/>
      <c r="E296" s="32" t="n"/>
      <c r="F296" s="13" t="n"/>
      <c r="G296" s="9">
        <f>IF(OR($E296="",$F296=""),"",'Сводка'!$C$4-$E296)</f>
        <v/>
      </c>
      <c r="H296" s="10">
        <f>IF($F296="","",IF($F296&lt;0,"аванс/переплата",IF($E296="","без срока",IF($G296&lt;=0,"не наступил",IF($G296&lt;=30,"0–30",IF($G296&lt;=60,"31–60",IF($G296&lt;=90,"61–90","90+")))))))</f>
        <v/>
      </c>
    </row>
    <row r="297">
      <c r="B297" s="11" t="n"/>
      <c r="D297" s="32" t="n"/>
      <c r="E297" s="32" t="n"/>
      <c r="F297" s="13" t="n"/>
      <c r="G297" s="9">
        <f>IF(OR($E297="",$F297=""),"",'Сводка'!$C$4-$E297)</f>
        <v/>
      </c>
      <c r="H297" s="10">
        <f>IF($F297="","",IF($F297&lt;0,"аванс/переплата",IF($E297="","без срока",IF($G297&lt;=0,"не наступил",IF($G297&lt;=30,"0–30",IF($G297&lt;=60,"31–60",IF($G297&lt;=90,"61–90","90+")))))))</f>
        <v/>
      </c>
    </row>
    <row r="298">
      <c r="B298" s="11" t="n"/>
      <c r="D298" s="32" t="n"/>
      <c r="E298" s="32" t="n"/>
      <c r="F298" s="13" t="n"/>
      <c r="G298" s="9">
        <f>IF(OR($E298="",$F298=""),"",'Сводка'!$C$4-$E298)</f>
        <v/>
      </c>
      <c r="H298" s="10">
        <f>IF($F298="","",IF($F298&lt;0,"аванс/переплата",IF($E298="","без срока",IF($G298&lt;=0,"не наступил",IF($G298&lt;=30,"0–30",IF($G298&lt;=60,"31–60",IF($G298&lt;=90,"61–90","90+")))))))</f>
        <v/>
      </c>
    </row>
    <row r="299">
      <c r="B299" s="11" t="n"/>
      <c r="D299" s="32" t="n"/>
      <c r="E299" s="32" t="n"/>
      <c r="F299" s="13" t="n"/>
      <c r="G299" s="9">
        <f>IF(OR($E299="",$F299=""),"",'Сводка'!$C$4-$E299)</f>
        <v/>
      </c>
      <c r="H299" s="10">
        <f>IF($F299="","",IF($F299&lt;0,"аванс/переплата",IF($E299="","без срока",IF($G299&lt;=0,"не наступил",IF($G299&lt;=30,"0–30",IF($G299&lt;=60,"31–60",IF($G299&lt;=90,"61–90","90+")))))))</f>
        <v/>
      </c>
    </row>
    <row r="300">
      <c r="B300" s="11" t="n"/>
      <c r="D300" s="32" t="n"/>
      <c r="E300" s="32" t="n"/>
      <c r="F300" s="13" t="n"/>
      <c r="G300" s="9">
        <f>IF(OR($E300="",$F300=""),"",'Сводка'!$C$4-$E300)</f>
        <v/>
      </c>
      <c r="H300" s="10">
        <f>IF($F300="","",IF($F300&lt;0,"аванс/переплата",IF($E300="","без срока",IF($G300&lt;=0,"не наступил",IF($G300&lt;=30,"0–30",IF($G300&lt;=60,"31–60",IF($G300&lt;=90,"61–90","90+")))))))</f>
        <v/>
      </c>
    </row>
    <row r="301">
      <c r="B301" s="11" t="n"/>
      <c r="D301" s="32" t="n"/>
      <c r="E301" s="32" t="n"/>
      <c r="F301" s="13" t="n"/>
      <c r="G301" s="9">
        <f>IF(OR($E301="",$F301=""),"",'Сводка'!$C$4-$E301)</f>
        <v/>
      </c>
      <c r="H301" s="10">
        <f>IF($F301="","",IF($F301&lt;0,"аванс/переплата",IF($E301="","без срока",IF($G301&lt;=0,"не наступил",IF($G301&lt;=30,"0–30",IF($G301&lt;=60,"31–60",IF($G301&lt;=90,"61–90","90+")))))))</f>
        <v/>
      </c>
    </row>
    <row r="302">
      <c r="B302" s="11" t="n"/>
      <c r="D302" s="32" t="n"/>
      <c r="E302" s="32" t="n"/>
      <c r="F302" s="13" t="n"/>
      <c r="G302" s="9">
        <f>IF(OR($E302="",$F302=""),"",'Сводка'!$C$4-$E302)</f>
        <v/>
      </c>
      <c r="H302" s="10">
        <f>IF($F302="","",IF($F302&lt;0,"аванс/переплата",IF($E302="","без срока",IF($G302&lt;=0,"не наступил",IF($G302&lt;=30,"0–30",IF($G302&lt;=60,"31–60",IF($G302&lt;=90,"61–90","90+")))))))</f>
        <v/>
      </c>
    </row>
    <row r="303">
      <c r="B303" s="11" t="n"/>
      <c r="D303" s="32" t="n"/>
      <c r="E303" s="32" t="n"/>
      <c r="F303" s="13" t="n"/>
      <c r="G303" s="9">
        <f>IF(OR($E303="",$F303=""),"",'Сводка'!$C$4-$E303)</f>
        <v/>
      </c>
      <c r="H303" s="10">
        <f>IF($F303="","",IF($F303&lt;0,"аванс/переплата",IF($E303="","без срока",IF($G303&lt;=0,"не наступил",IF($G303&lt;=30,"0–30",IF($G303&lt;=60,"31–60",IF($G303&lt;=90,"61–90","90+")))))))</f>
        <v/>
      </c>
    </row>
    <row r="304">
      <c r="B304" s="11" t="n"/>
      <c r="D304" s="32" t="n"/>
      <c r="E304" s="32" t="n"/>
      <c r="F304" s="13" t="n"/>
      <c r="G304" s="9">
        <f>IF(OR($E304="",$F304=""),"",'Сводка'!$C$4-$E304)</f>
        <v/>
      </c>
      <c r="H304" s="10">
        <f>IF($F304="","",IF($F304&lt;0,"аванс/переплата",IF($E304="","без срока",IF($G304&lt;=0,"не наступил",IF($G304&lt;=30,"0–30",IF($G304&lt;=60,"31–60",IF($G304&lt;=90,"61–90","90+")))))))</f>
        <v/>
      </c>
    </row>
    <row r="305">
      <c r="B305" s="11" t="n"/>
      <c r="D305" s="32" t="n"/>
      <c r="E305" s="32" t="n"/>
      <c r="F305" s="13" t="n"/>
      <c r="G305" s="9">
        <f>IF(OR($E305="",$F305=""),"",'Сводка'!$C$4-$E305)</f>
        <v/>
      </c>
      <c r="H305" s="10">
        <f>IF($F305="","",IF($F305&lt;0,"аванс/переплата",IF($E305="","без срока",IF($G305&lt;=0,"не наступил",IF($G305&lt;=30,"0–30",IF($G305&lt;=60,"31–60",IF($G305&lt;=90,"61–90","90+")))))))</f>
        <v/>
      </c>
    </row>
    <row r="306">
      <c r="B306" s="11" t="n"/>
      <c r="D306" s="32" t="n"/>
      <c r="E306" s="32" t="n"/>
      <c r="F306" s="13" t="n"/>
      <c r="G306" s="9">
        <f>IF(OR($E306="",$F306=""),"",'Сводка'!$C$4-$E306)</f>
        <v/>
      </c>
      <c r="H306" s="10">
        <f>IF($F306="","",IF($F306&lt;0,"аванс/переплата",IF($E306="","без срока",IF($G306&lt;=0,"не наступил",IF($G306&lt;=30,"0–30",IF($G306&lt;=60,"31–60",IF($G306&lt;=90,"61–90","90+")))))))</f>
        <v/>
      </c>
    </row>
    <row r="307">
      <c r="B307" s="11" t="n"/>
      <c r="D307" s="32" t="n"/>
      <c r="E307" s="32" t="n"/>
      <c r="F307" s="13" t="n"/>
      <c r="G307" s="9">
        <f>IF(OR($E307="",$F307=""),"",'Сводка'!$C$4-$E307)</f>
        <v/>
      </c>
      <c r="H307" s="10">
        <f>IF($F307="","",IF($F307&lt;0,"аванс/переплата",IF($E307="","без срока",IF($G307&lt;=0,"не наступил",IF($G307&lt;=30,"0–30",IF($G307&lt;=60,"31–60",IF($G307&lt;=90,"61–90","90+")))))))</f>
        <v/>
      </c>
    </row>
    <row r="308">
      <c r="B308" s="11" t="n"/>
      <c r="D308" s="32" t="n"/>
      <c r="E308" s="32" t="n"/>
      <c r="F308" s="13" t="n"/>
      <c r="G308" s="9">
        <f>IF(OR($E308="",$F308=""),"",'Сводка'!$C$4-$E308)</f>
        <v/>
      </c>
      <c r="H308" s="10">
        <f>IF($F308="","",IF($F308&lt;0,"аванс/переплата",IF($E308="","без срока",IF($G308&lt;=0,"не наступил",IF($G308&lt;=30,"0–30",IF($G308&lt;=60,"31–60",IF($G308&lt;=90,"61–90","90+")))))))</f>
        <v/>
      </c>
    </row>
    <row r="309">
      <c r="B309" s="11" t="n"/>
      <c r="D309" s="32" t="n"/>
      <c r="E309" s="32" t="n"/>
      <c r="F309" s="13" t="n"/>
      <c r="G309" s="9">
        <f>IF(OR($E309="",$F309=""),"",'Сводка'!$C$4-$E309)</f>
        <v/>
      </c>
      <c r="H309" s="10">
        <f>IF($F309="","",IF($F309&lt;0,"аванс/переплата",IF($E309="","без срока",IF($G309&lt;=0,"не наступил",IF($G309&lt;=30,"0–30",IF($G309&lt;=60,"31–60",IF($G309&lt;=90,"61–90","90+")))))))</f>
        <v/>
      </c>
    </row>
    <row r="310">
      <c r="B310" s="11" t="n"/>
      <c r="D310" s="32" t="n"/>
      <c r="E310" s="32" t="n"/>
      <c r="F310" s="13" t="n"/>
      <c r="G310" s="9">
        <f>IF(OR($E310="",$F310=""),"",'Сводка'!$C$4-$E310)</f>
        <v/>
      </c>
      <c r="H310" s="10">
        <f>IF($F310="","",IF($F310&lt;0,"аванс/переплата",IF($E310="","без срока",IF($G310&lt;=0,"не наступил",IF($G310&lt;=30,"0–30",IF($G310&lt;=60,"31–60",IF($G310&lt;=90,"61–90","90+")))))))</f>
        <v/>
      </c>
    </row>
    <row r="311">
      <c r="B311" s="11" t="n"/>
      <c r="D311" s="32" t="n"/>
      <c r="E311" s="32" t="n"/>
      <c r="F311" s="13" t="n"/>
      <c r="G311" s="9">
        <f>IF(OR($E311="",$F311=""),"",'Сводка'!$C$4-$E311)</f>
        <v/>
      </c>
      <c r="H311" s="10">
        <f>IF($F311="","",IF($F311&lt;0,"аванс/переплата",IF($E311="","без срока",IF($G311&lt;=0,"не наступил",IF($G311&lt;=30,"0–30",IF($G311&lt;=60,"31–60",IF($G311&lt;=90,"61–90","90+")))))))</f>
        <v/>
      </c>
    </row>
    <row r="312">
      <c r="B312" s="11" t="n"/>
      <c r="D312" s="32" t="n"/>
      <c r="E312" s="32" t="n"/>
      <c r="F312" s="13" t="n"/>
      <c r="G312" s="9">
        <f>IF(OR($E312="",$F312=""),"",'Сводка'!$C$4-$E312)</f>
        <v/>
      </c>
      <c r="H312" s="10">
        <f>IF($F312="","",IF($F312&lt;0,"аванс/переплата",IF($E312="","без срока",IF($G312&lt;=0,"не наступил",IF($G312&lt;=30,"0–30",IF($G312&lt;=60,"31–60",IF($G312&lt;=90,"61–90","90+")))))))</f>
        <v/>
      </c>
    </row>
    <row r="313">
      <c r="B313" s="11" t="n"/>
      <c r="D313" s="32" t="n"/>
      <c r="E313" s="32" t="n"/>
      <c r="F313" s="13" t="n"/>
      <c r="G313" s="9">
        <f>IF(OR($E313="",$F313=""),"",'Сводка'!$C$4-$E313)</f>
        <v/>
      </c>
      <c r="H313" s="10">
        <f>IF($F313="","",IF($F313&lt;0,"аванс/переплата",IF($E313="","без срока",IF($G313&lt;=0,"не наступил",IF($G313&lt;=30,"0–30",IF($G313&lt;=60,"31–60",IF($G313&lt;=90,"61–90","90+")))))))</f>
        <v/>
      </c>
    </row>
    <row r="314">
      <c r="B314" s="11" t="n"/>
      <c r="D314" s="32" t="n"/>
      <c r="E314" s="32" t="n"/>
      <c r="F314" s="13" t="n"/>
      <c r="G314" s="9">
        <f>IF(OR($E314="",$F314=""),"",'Сводка'!$C$4-$E314)</f>
        <v/>
      </c>
      <c r="H314" s="10">
        <f>IF($F314="","",IF($F314&lt;0,"аванс/переплата",IF($E314="","без срока",IF($G314&lt;=0,"не наступил",IF($G314&lt;=30,"0–30",IF($G314&lt;=60,"31–60",IF($G314&lt;=90,"61–90","90+")))))))</f>
        <v/>
      </c>
    </row>
    <row r="315">
      <c r="B315" s="11" t="n"/>
      <c r="D315" s="32" t="n"/>
      <c r="E315" s="32" t="n"/>
      <c r="F315" s="13" t="n"/>
      <c r="G315" s="9">
        <f>IF(OR($E315="",$F315=""),"",'Сводка'!$C$4-$E315)</f>
        <v/>
      </c>
      <c r="H315" s="10">
        <f>IF($F315="","",IF($F315&lt;0,"аванс/переплата",IF($E315="","без срока",IF($G315&lt;=0,"не наступил",IF($G315&lt;=30,"0–30",IF($G315&lt;=60,"31–60",IF($G315&lt;=90,"61–90","90+")))))))</f>
        <v/>
      </c>
    </row>
    <row r="316">
      <c r="B316" s="11" t="n"/>
      <c r="D316" s="32" t="n"/>
      <c r="E316" s="32" t="n"/>
      <c r="F316" s="13" t="n"/>
      <c r="G316" s="9">
        <f>IF(OR($E316="",$F316=""),"",'Сводка'!$C$4-$E316)</f>
        <v/>
      </c>
      <c r="H316" s="10">
        <f>IF($F316="","",IF($F316&lt;0,"аванс/переплата",IF($E316="","без срока",IF($G316&lt;=0,"не наступил",IF($G316&lt;=30,"0–30",IF($G316&lt;=60,"31–60",IF($G316&lt;=90,"61–90","90+")))))))</f>
        <v/>
      </c>
    </row>
    <row r="317">
      <c r="B317" s="11" t="n"/>
      <c r="D317" s="32" t="n"/>
      <c r="E317" s="32" t="n"/>
      <c r="F317" s="13" t="n"/>
      <c r="G317" s="9">
        <f>IF(OR($E317="",$F317=""),"",'Сводка'!$C$4-$E317)</f>
        <v/>
      </c>
      <c r="H317" s="10">
        <f>IF($F317="","",IF($F317&lt;0,"аванс/переплата",IF($E317="","без срока",IF($G317&lt;=0,"не наступил",IF($G317&lt;=30,"0–30",IF($G317&lt;=60,"31–60",IF($G317&lt;=90,"61–90","90+")))))))</f>
        <v/>
      </c>
    </row>
    <row r="318">
      <c r="B318" s="11" t="n"/>
      <c r="D318" s="32" t="n"/>
      <c r="E318" s="32" t="n"/>
      <c r="F318" s="13" t="n"/>
      <c r="G318" s="9">
        <f>IF(OR($E318="",$F318=""),"",'Сводка'!$C$4-$E318)</f>
        <v/>
      </c>
      <c r="H318" s="10">
        <f>IF($F318="","",IF($F318&lt;0,"аванс/переплата",IF($E318="","без срока",IF($G318&lt;=0,"не наступил",IF($G318&lt;=30,"0–30",IF($G318&lt;=60,"31–60",IF($G318&lt;=90,"61–90","90+")))))))</f>
        <v/>
      </c>
    </row>
    <row r="319">
      <c r="B319" s="11" t="n"/>
      <c r="D319" s="32" t="n"/>
      <c r="E319" s="32" t="n"/>
      <c r="F319" s="13" t="n"/>
      <c r="G319" s="9">
        <f>IF(OR($E319="",$F319=""),"",'Сводка'!$C$4-$E319)</f>
        <v/>
      </c>
      <c r="H319" s="10">
        <f>IF($F319="","",IF($F319&lt;0,"аванс/переплата",IF($E319="","без срока",IF($G319&lt;=0,"не наступил",IF($G319&lt;=30,"0–30",IF($G319&lt;=60,"31–60",IF($G319&lt;=90,"61–90","90+")))))))</f>
        <v/>
      </c>
    </row>
    <row r="320">
      <c r="B320" s="11" t="n"/>
      <c r="D320" s="32" t="n"/>
      <c r="E320" s="32" t="n"/>
      <c r="F320" s="13" t="n"/>
      <c r="G320" s="9">
        <f>IF(OR($E320="",$F320=""),"",'Сводка'!$C$4-$E320)</f>
        <v/>
      </c>
      <c r="H320" s="10">
        <f>IF($F320="","",IF($F320&lt;0,"аванс/переплата",IF($E320="","без срока",IF($G320&lt;=0,"не наступил",IF($G320&lt;=30,"0–30",IF($G320&lt;=60,"31–60",IF($G320&lt;=90,"61–90","90+")))))))</f>
        <v/>
      </c>
    </row>
    <row r="321">
      <c r="B321" s="11" t="n"/>
      <c r="D321" s="32" t="n"/>
      <c r="E321" s="32" t="n"/>
      <c r="F321" s="13" t="n"/>
      <c r="G321" s="9">
        <f>IF(OR($E321="",$F321=""),"",'Сводка'!$C$4-$E321)</f>
        <v/>
      </c>
      <c r="H321" s="10">
        <f>IF($F321="","",IF($F321&lt;0,"аванс/переплата",IF($E321="","без срока",IF($G321&lt;=0,"не наступил",IF($G321&lt;=30,"0–30",IF($G321&lt;=60,"31–60",IF($G321&lt;=90,"61–90","90+")))))))</f>
        <v/>
      </c>
    </row>
    <row r="322">
      <c r="B322" s="11" t="n"/>
      <c r="D322" s="32" t="n"/>
      <c r="E322" s="32" t="n"/>
      <c r="F322" s="13" t="n"/>
      <c r="G322" s="9">
        <f>IF(OR($E322="",$F322=""),"",'Сводка'!$C$4-$E322)</f>
        <v/>
      </c>
      <c r="H322" s="10">
        <f>IF($F322="","",IF($F322&lt;0,"аванс/переплата",IF($E322="","без срока",IF($G322&lt;=0,"не наступил",IF($G322&lt;=30,"0–30",IF($G322&lt;=60,"31–60",IF($G322&lt;=90,"61–90","90+")))))))</f>
        <v/>
      </c>
    </row>
    <row r="323">
      <c r="B323" s="11" t="n"/>
      <c r="D323" s="32" t="n"/>
      <c r="E323" s="32" t="n"/>
      <c r="F323" s="13" t="n"/>
      <c r="G323" s="9">
        <f>IF(OR($E323="",$F323=""),"",'Сводка'!$C$4-$E323)</f>
        <v/>
      </c>
      <c r="H323" s="10">
        <f>IF($F323="","",IF($F323&lt;0,"аванс/переплата",IF($E323="","без срока",IF($G323&lt;=0,"не наступил",IF($G323&lt;=30,"0–30",IF($G323&lt;=60,"31–60",IF($G323&lt;=90,"61–90","90+")))))))</f>
        <v/>
      </c>
    </row>
    <row r="324">
      <c r="B324" s="11" t="n"/>
      <c r="D324" s="32" t="n"/>
      <c r="E324" s="32" t="n"/>
      <c r="F324" s="13" t="n"/>
      <c r="G324" s="9">
        <f>IF(OR($E324="",$F324=""),"",'Сводка'!$C$4-$E324)</f>
        <v/>
      </c>
      <c r="H324" s="10">
        <f>IF($F324="","",IF($F324&lt;0,"аванс/переплата",IF($E324="","без срока",IF($G324&lt;=0,"не наступил",IF($G324&lt;=30,"0–30",IF($G324&lt;=60,"31–60",IF($G324&lt;=90,"61–90","90+")))))))</f>
        <v/>
      </c>
    </row>
    <row r="325">
      <c r="B325" s="11" t="n"/>
      <c r="D325" s="32" t="n"/>
      <c r="E325" s="32" t="n"/>
      <c r="F325" s="13" t="n"/>
      <c r="G325" s="9">
        <f>IF(OR($E325="",$F325=""),"",'Сводка'!$C$4-$E325)</f>
        <v/>
      </c>
      <c r="H325" s="10">
        <f>IF($F325="","",IF($F325&lt;0,"аванс/переплата",IF($E325="","без срока",IF($G325&lt;=0,"не наступил",IF($G325&lt;=30,"0–30",IF($G325&lt;=60,"31–60",IF($G325&lt;=90,"61–90","90+")))))))</f>
        <v/>
      </c>
    </row>
    <row r="326">
      <c r="B326" s="11" t="n"/>
      <c r="D326" s="32" t="n"/>
      <c r="E326" s="32" t="n"/>
      <c r="F326" s="13" t="n"/>
      <c r="G326" s="9">
        <f>IF(OR($E326="",$F326=""),"",'Сводка'!$C$4-$E326)</f>
        <v/>
      </c>
      <c r="H326" s="10">
        <f>IF($F326="","",IF($F326&lt;0,"аванс/переплата",IF($E326="","без срока",IF($G326&lt;=0,"не наступил",IF($G326&lt;=30,"0–30",IF($G326&lt;=60,"31–60",IF($G326&lt;=90,"61–90","90+")))))))</f>
        <v/>
      </c>
    </row>
    <row r="327">
      <c r="B327" s="11" t="n"/>
      <c r="D327" s="32" t="n"/>
      <c r="E327" s="32" t="n"/>
      <c r="F327" s="13" t="n"/>
      <c r="G327" s="9">
        <f>IF(OR($E327="",$F327=""),"",'Сводка'!$C$4-$E327)</f>
        <v/>
      </c>
      <c r="H327" s="10">
        <f>IF($F327="","",IF($F327&lt;0,"аванс/переплата",IF($E327="","без срока",IF($G327&lt;=0,"не наступил",IF($G327&lt;=30,"0–30",IF($G327&lt;=60,"31–60",IF($G327&lt;=90,"61–90","90+")))))))</f>
        <v/>
      </c>
    </row>
    <row r="328">
      <c r="B328" s="11" t="n"/>
      <c r="D328" s="32" t="n"/>
      <c r="E328" s="32" t="n"/>
      <c r="F328" s="13" t="n"/>
      <c r="G328" s="9">
        <f>IF(OR($E328="",$F328=""),"",'Сводка'!$C$4-$E328)</f>
        <v/>
      </c>
      <c r="H328" s="10">
        <f>IF($F328="","",IF($F328&lt;0,"аванс/переплата",IF($E328="","без срока",IF($G328&lt;=0,"не наступил",IF($G328&lt;=30,"0–30",IF($G328&lt;=60,"31–60",IF($G328&lt;=90,"61–90","90+")))))))</f>
        <v/>
      </c>
    </row>
    <row r="329">
      <c r="B329" s="11" t="n"/>
      <c r="D329" s="32" t="n"/>
      <c r="E329" s="32" t="n"/>
      <c r="F329" s="13" t="n"/>
      <c r="G329" s="9">
        <f>IF(OR($E329="",$F329=""),"",'Сводка'!$C$4-$E329)</f>
        <v/>
      </c>
      <c r="H329" s="10">
        <f>IF($F329="","",IF($F329&lt;0,"аванс/переплата",IF($E329="","без срока",IF($G329&lt;=0,"не наступил",IF($G329&lt;=30,"0–30",IF($G329&lt;=60,"31–60",IF($G329&lt;=90,"61–90","90+")))))))</f>
        <v/>
      </c>
    </row>
    <row r="330">
      <c r="B330" s="11" t="n"/>
      <c r="D330" s="32" t="n"/>
      <c r="E330" s="32" t="n"/>
      <c r="F330" s="13" t="n"/>
      <c r="G330" s="9">
        <f>IF(OR($E330="",$F330=""),"",'Сводка'!$C$4-$E330)</f>
        <v/>
      </c>
      <c r="H330" s="10">
        <f>IF($F330="","",IF($F330&lt;0,"аванс/переплата",IF($E330="","без срока",IF($G330&lt;=0,"не наступил",IF($G330&lt;=30,"0–30",IF($G330&lt;=60,"31–60",IF($G330&lt;=90,"61–90","90+")))))))</f>
        <v/>
      </c>
    </row>
    <row r="331">
      <c r="B331" s="11" t="n"/>
      <c r="D331" s="32" t="n"/>
      <c r="E331" s="32" t="n"/>
      <c r="F331" s="13" t="n"/>
      <c r="G331" s="9">
        <f>IF(OR($E331="",$F331=""),"",'Сводка'!$C$4-$E331)</f>
        <v/>
      </c>
      <c r="H331" s="10">
        <f>IF($F331="","",IF($F331&lt;0,"аванс/переплата",IF($E331="","без срока",IF($G331&lt;=0,"не наступил",IF($G331&lt;=30,"0–30",IF($G331&lt;=60,"31–60",IF($G331&lt;=90,"61–90","90+")))))))</f>
        <v/>
      </c>
    </row>
    <row r="332">
      <c r="B332" s="11" t="n"/>
      <c r="D332" s="32" t="n"/>
      <c r="E332" s="32" t="n"/>
      <c r="F332" s="13" t="n"/>
      <c r="G332" s="9">
        <f>IF(OR($E332="",$F332=""),"",'Сводка'!$C$4-$E332)</f>
        <v/>
      </c>
      <c r="H332" s="10">
        <f>IF($F332="","",IF($F332&lt;0,"аванс/переплата",IF($E332="","без срока",IF($G332&lt;=0,"не наступил",IF($G332&lt;=30,"0–30",IF($G332&lt;=60,"31–60",IF($G332&lt;=90,"61–90","90+")))))))</f>
        <v/>
      </c>
    </row>
    <row r="333">
      <c r="B333" s="11" t="n"/>
      <c r="D333" s="32" t="n"/>
      <c r="E333" s="32" t="n"/>
      <c r="F333" s="13" t="n"/>
      <c r="G333" s="9">
        <f>IF(OR($E333="",$F333=""),"",'Сводка'!$C$4-$E333)</f>
        <v/>
      </c>
      <c r="H333" s="10">
        <f>IF($F333="","",IF($F333&lt;0,"аванс/переплата",IF($E333="","без срока",IF($G333&lt;=0,"не наступил",IF($G333&lt;=30,"0–30",IF($G333&lt;=60,"31–60",IF($G333&lt;=90,"61–90","90+")))))))</f>
        <v/>
      </c>
    </row>
    <row r="334">
      <c r="B334" s="11" t="n"/>
      <c r="D334" s="32" t="n"/>
      <c r="E334" s="32" t="n"/>
      <c r="F334" s="13" t="n"/>
      <c r="G334" s="9">
        <f>IF(OR($E334="",$F334=""),"",'Сводка'!$C$4-$E334)</f>
        <v/>
      </c>
      <c r="H334" s="10">
        <f>IF($F334="","",IF($F334&lt;0,"аванс/переплата",IF($E334="","без срока",IF($G334&lt;=0,"не наступил",IF($G334&lt;=30,"0–30",IF($G334&lt;=60,"31–60",IF($G334&lt;=90,"61–90","90+")))))))</f>
        <v/>
      </c>
    </row>
    <row r="335">
      <c r="B335" s="11" t="n"/>
      <c r="D335" s="32" t="n"/>
      <c r="E335" s="32" t="n"/>
      <c r="F335" s="13" t="n"/>
      <c r="G335" s="9">
        <f>IF(OR($E335="",$F335=""),"",'Сводка'!$C$4-$E335)</f>
        <v/>
      </c>
      <c r="H335" s="10">
        <f>IF($F335="","",IF($F335&lt;0,"аванс/переплата",IF($E335="","без срока",IF($G335&lt;=0,"не наступил",IF($G335&lt;=30,"0–30",IF($G335&lt;=60,"31–60",IF($G335&lt;=90,"61–90","90+")))))))</f>
        <v/>
      </c>
    </row>
    <row r="336">
      <c r="B336" s="11" t="n"/>
      <c r="D336" s="32" t="n"/>
      <c r="E336" s="32" t="n"/>
      <c r="F336" s="13" t="n"/>
      <c r="G336" s="9">
        <f>IF(OR($E336="",$F336=""),"",'Сводка'!$C$4-$E336)</f>
        <v/>
      </c>
      <c r="H336" s="10">
        <f>IF($F336="","",IF($F336&lt;0,"аванс/переплата",IF($E336="","без срока",IF($G336&lt;=0,"не наступил",IF($G336&lt;=30,"0–30",IF($G336&lt;=60,"31–60",IF($G336&lt;=90,"61–90","90+")))))))</f>
        <v/>
      </c>
    </row>
    <row r="337">
      <c r="B337" s="11" t="n"/>
      <c r="D337" s="32" t="n"/>
      <c r="E337" s="32" t="n"/>
      <c r="F337" s="13" t="n"/>
      <c r="G337" s="9">
        <f>IF(OR($E337="",$F337=""),"",'Сводка'!$C$4-$E337)</f>
        <v/>
      </c>
      <c r="H337" s="10">
        <f>IF($F337="","",IF($F337&lt;0,"аванс/переплата",IF($E337="","без срока",IF($G337&lt;=0,"не наступил",IF($G337&lt;=30,"0–30",IF($G337&lt;=60,"31–60",IF($G337&lt;=90,"61–90","90+")))))))</f>
        <v/>
      </c>
    </row>
    <row r="338">
      <c r="B338" s="11" t="n"/>
      <c r="D338" s="32" t="n"/>
      <c r="E338" s="32" t="n"/>
      <c r="F338" s="13" t="n"/>
      <c r="G338" s="9">
        <f>IF(OR($E338="",$F338=""),"",'Сводка'!$C$4-$E338)</f>
        <v/>
      </c>
      <c r="H338" s="10">
        <f>IF($F338="","",IF($F338&lt;0,"аванс/переплата",IF($E338="","без срока",IF($G338&lt;=0,"не наступил",IF($G338&lt;=30,"0–30",IF($G338&lt;=60,"31–60",IF($G338&lt;=90,"61–90","90+")))))))</f>
        <v/>
      </c>
    </row>
    <row r="339">
      <c r="B339" s="11" t="n"/>
      <c r="D339" s="32" t="n"/>
      <c r="E339" s="32" t="n"/>
      <c r="F339" s="13" t="n"/>
      <c r="G339" s="9">
        <f>IF(OR($E339="",$F339=""),"",'Сводка'!$C$4-$E339)</f>
        <v/>
      </c>
      <c r="H339" s="10">
        <f>IF($F339="","",IF($F339&lt;0,"аванс/переплата",IF($E339="","без срока",IF($G339&lt;=0,"не наступил",IF($G339&lt;=30,"0–30",IF($G339&lt;=60,"31–60",IF($G339&lt;=90,"61–90","90+")))))))</f>
        <v/>
      </c>
    </row>
    <row r="340">
      <c r="B340" s="11" t="n"/>
      <c r="D340" s="32" t="n"/>
      <c r="E340" s="32" t="n"/>
      <c r="F340" s="13" t="n"/>
      <c r="G340" s="9">
        <f>IF(OR($E340="",$F340=""),"",'Сводка'!$C$4-$E340)</f>
        <v/>
      </c>
      <c r="H340" s="10">
        <f>IF($F340="","",IF($F340&lt;0,"аванс/переплата",IF($E340="","без срока",IF($G340&lt;=0,"не наступил",IF($G340&lt;=30,"0–30",IF($G340&lt;=60,"31–60",IF($G340&lt;=90,"61–90","90+")))))))</f>
        <v/>
      </c>
    </row>
    <row r="341">
      <c r="B341" s="11" t="n"/>
      <c r="D341" s="32" t="n"/>
      <c r="E341" s="32" t="n"/>
      <c r="F341" s="13" t="n"/>
      <c r="G341" s="9">
        <f>IF(OR($E341="",$F341=""),"",'Сводка'!$C$4-$E341)</f>
        <v/>
      </c>
      <c r="H341" s="10">
        <f>IF($F341="","",IF($F341&lt;0,"аванс/переплата",IF($E341="","без срока",IF($G341&lt;=0,"не наступил",IF($G341&lt;=30,"0–30",IF($G341&lt;=60,"31–60",IF($G341&lt;=90,"61–90","90+")))))))</f>
        <v/>
      </c>
    </row>
    <row r="342">
      <c r="B342" s="11" t="n"/>
      <c r="D342" s="32" t="n"/>
      <c r="E342" s="32" t="n"/>
      <c r="F342" s="13" t="n"/>
      <c r="G342" s="9">
        <f>IF(OR($E342="",$F342=""),"",'Сводка'!$C$4-$E342)</f>
        <v/>
      </c>
      <c r="H342" s="10">
        <f>IF($F342="","",IF($F342&lt;0,"аванс/переплата",IF($E342="","без срока",IF($G342&lt;=0,"не наступил",IF($G342&lt;=30,"0–30",IF($G342&lt;=60,"31–60",IF($G342&lt;=90,"61–90","90+")))))))</f>
        <v/>
      </c>
    </row>
    <row r="343">
      <c r="B343" s="11" t="n"/>
      <c r="D343" s="32" t="n"/>
      <c r="E343" s="32" t="n"/>
      <c r="F343" s="13" t="n"/>
      <c r="G343" s="9">
        <f>IF(OR($E343="",$F343=""),"",'Сводка'!$C$4-$E343)</f>
        <v/>
      </c>
      <c r="H343" s="10">
        <f>IF($F343="","",IF($F343&lt;0,"аванс/переплата",IF($E343="","без срока",IF($G343&lt;=0,"не наступил",IF($G343&lt;=30,"0–30",IF($G343&lt;=60,"31–60",IF($G343&lt;=90,"61–90","90+")))))))</f>
        <v/>
      </c>
    </row>
    <row r="344">
      <c r="B344" s="11" t="n"/>
      <c r="D344" s="32" t="n"/>
      <c r="E344" s="32" t="n"/>
      <c r="F344" s="13" t="n"/>
      <c r="G344" s="9">
        <f>IF(OR($E344="",$F344=""),"",'Сводка'!$C$4-$E344)</f>
        <v/>
      </c>
      <c r="H344" s="10">
        <f>IF($F344="","",IF($F344&lt;0,"аванс/переплата",IF($E344="","без срока",IF($G344&lt;=0,"не наступил",IF($G344&lt;=30,"0–30",IF($G344&lt;=60,"31–60",IF($G344&lt;=90,"61–90","90+")))))))</f>
        <v/>
      </c>
    </row>
    <row r="345">
      <c r="B345" s="11" t="n"/>
      <c r="D345" s="32" t="n"/>
      <c r="E345" s="32" t="n"/>
      <c r="F345" s="13" t="n"/>
      <c r="G345" s="9">
        <f>IF(OR($E345="",$F345=""),"",'Сводка'!$C$4-$E345)</f>
        <v/>
      </c>
      <c r="H345" s="10">
        <f>IF($F345="","",IF($F345&lt;0,"аванс/переплата",IF($E345="","без срока",IF($G345&lt;=0,"не наступил",IF($G345&lt;=30,"0–30",IF($G345&lt;=60,"31–60",IF($G345&lt;=90,"61–90","90+")))))))</f>
        <v/>
      </c>
    </row>
    <row r="346">
      <c r="B346" s="11" t="n"/>
      <c r="D346" s="32" t="n"/>
      <c r="E346" s="32" t="n"/>
      <c r="F346" s="13" t="n"/>
      <c r="G346" s="9">
        <f>IF(OR($E346="",$F346=""),"",'Сводка'!$C$4-$E346)</f>
        <v/>
      </c>
      <c r="H346" s="10">
        <f>IF($F346="","",IF($F346&lt;0,"аванс/переплата",IF($E346="","без срока",IF($G346&lt;=0,"не наступил",IF($G346&lt;=30,"0–30",IF($G346&lt;=60,"31–60",IF($G346&lt;=90,"61–90","90+")))))))</f>
        <v/>
      </c>
    </row>
    <row r="347">
      <c r="B347" s="11" t="n"/>
      <c r="D347" s="32" t="n"/>
      <c r="E347" s="32" t="n"/>
      <c r="F347" s="13" t="n"/>
      <c r="G347" s="9">
        <f>IF(OR($E347="",$F347=""),"",'Сводка'!$C$4-$E347)</f>
        <v/>
      </c>
      <c r="H347" s="10">
        <f>IF($F347="","",IF($F347&lt;0,"аванс/переплата",IF($E347="","без срока",IF($G347&lt;=0,"не наступил",IF($G347&lt;=30,"0–30",IF($G347&lt;=60,"31–60",IF($G347&lt;=90,"61–90","90+")))))))</f>
        <v/>
      </c>
    </row>
    <row r="348">
      <c r="B348" s="11" t="n"/>
      <c r="D348" s="32" t="n"/>
      <c r="E348" s="32" t="n"/>
      <c r="F348" s="13" t="n"/>
      <c r="G348" s="9">
        <f>IF(OR($E348="",$F348=""),"",'Сводка'!$C$4-$E348)</f>
        <v/>
      </c>
      <c r="H348" s="10">
        <f>IF($F348="","",IF($F348&lt;0,"аванс/переплата",IF($E348="","без срока",IF($G348&lt;=0,"не наступил",IF($G348&lt;=30,"0–30",IF($G348&lt;=60,"31–60",IF($G348&lt;=90,"61–90","90+")))))))</f>
        <v/>
      </c>
    </row>
    <row r="349">
      <c r="B349" s="11" t="n"/>
      <c r="D349" s="32" t="n"/>
      <c r="E349" s="32" t="n"/>
      <c r="F349" s="13" t="n"/>
      <c r="G349" s="9">
        <f>IF(OR($E349="",$F349=""),"",'Сводка'!$C$4-$E349)</f>
        <v/>
      </c>
      <c r="H349" s="10">
        <f>IF($F349="","",IF($F349&lt;0,"аванс/переплата",IF($E349="","без срока",IF($G349&lt;=0,"не наступил",IF($G349&lt;=30,"0–30",IF($G349&lt;=60,"31–60",IF($G349&lt;=90,"61–90","90+")))))))</f>
        <v/>
      </c>
    </row>
    <row r="350">
      <c r="B350" s="11" t="n"/>
      <c r="D350" s="32" t="n"/>
      <c r="E350" s="32" t="n"/>
      <c r="F350" s="13" t="n"/>
      <c r="G350" s="9">
        <f>IF(OR($E350="",$F350=""),"",'Сводка'!$C$4-$E350)</f>
        <v/>
      </c>
      <c r="H350" s="10">
        <f>IF($F350="","",IF($F350&lt;0,"аванс/переплата",IF($E350="","без срока",IF($G350&lt;=0,"не наступил",IF($G350&lt;=30,"0–30",IF($G350&lt;=60,"31–60",IF($G350&lt;=90,"61–90","90+")))))))</f>
        <v/>
      </c>
    </row>
    <row r="351">
      <c r="B351" s="11" t="n"/>
      <c r="D351" s="32" t="n"/>
      <c r="E351" s="32" t="n"/>
      <c r="F351" s="13" t="n"/>
      <c r="G351" s="9">
        <f>IF(OR($E351="",$F351=""),"",'Сводка'!$C$4-$E351)</f>
        <v/>
      </c>
      <c r="H351" s="10">
        <f>IF($F351="","",IF($F351&lt;0,"аванс/переплата",IF($E351="","без срока",IF($G351&lt;=0,"не наступил",IF($G351&lt;=30,"0–30",IF($G351&lt;=60,"31–60",IF($G351&lt;=90,"61–90","90+")))))))</f>
        <v/>
      </c>
    </row>
    <row r="352">
      <c r="B352" s="11" t="n"/>
      <c r="D352" s="32" t="n"/>
      <c r="E352" s="32" t="n"/>
      <c r="F352" s="13" t="n"/>
      <c r="G352" s="9">
        <f>IF(OR($E352="",$F352=""),"",'Сводка'!$C$4-$E352)</f>
        <v/>
      </c>
      <c r="H352" s="10">
        <f>IF($F352="","",IF($F352&lt;0,"аванс/переплата",IF($E352="","без срока",IF($G352&lt;=0,"не наступил",IF($G352&lt;=30,"0–30",IF($G352&lt;=60,"31–60",IF($G352&lt;=90,"61–90","90+")))))))</f>
        <v/>
      </c>
    </row>
    <row r="353">
      <c r="B353" s="11" t="n"/>
      <c r="D353" s="32" t="n"/>
      <c r="E353" s="32" t="n"/>
      <c r="F353" s="13" t="n"/>
      <c r="G353" s="9">
        <f>IF(OR($E353="",$F353=""),"",'Сводка'!$C$4-$E353)</f>
        <v/>
      </c>
      <c r="H353" s="10">
        <f>IF($F353="","",IF($F353&lt;0,"аванс/переплата",IF($E353="","без срока",IF($G353&lt;=0,"не наступил",IF($G353&lt;=30,"0–30",IF($G353&lt;=60,"31–60",IF($G353&lt;=90,"61–90","90+")))))))</f>
        <v/>
      </c>
    </row>
    <row r="354">
      <c r="B354" s="11" t="n"/>
      <c r="D354" s="32" t="n"/>
      <c r="E354" s="32" t="n"/>
      <c r="F354" s="13" t="n"/>
      <c r="G354" s="9">
        <f>IF(OR($E354="",$F354=""),"",'Сводка'!$C$4-$E354)</f>
        <v/>
      </c>
      <c r="H354" s="10">
        <f>IF($F354="","",IF($F354&lt;0,"аванс/переплата",IF($E354="","без срока",IF($G354&lt;=0,"не наступил",IF($G354&lt;=30,"0–30",IF($G354&lt;=60,"31–60",IF($G354&lt;=90,"61–90","90+")))))))</f>
        <v/>
      </c>
    </row>
    <row r="355">
      <c r="B355" s="11" t="n"/>
      <c r="D355" s="32" t="n"/>
      <c r="E355" s="32" t="n"/>
      <c r="F355" s="13" t="n"/>
      <c r="G355" s="9">
        <f>IF(OR($E355="",$F355=""),"",'Сводка'!$C$4-$E355)</f>
        <v/>
      </c>
      <c r="H355" s="10">
        <f>IF($F355="","",IF($F355&lt;0,"аванс/переплата",IF($E355="","без срока",IF($G355&lt;=0,"не наступил",IF($G355&lt;=30,"0–30",IF($G355&lt;=60,"31–60",IF($G355&lt;=90,"61–90","90+")))))))</f>
        <v/>
      </c>
    </row>
    <row r="356">
      <c r="B356" s="11" t="n"/>
      <c r="D356" s="32" t="n"/>
      <c r="E356" s="32" t="n"/>
      <c r="F356" s="13" t="n"/>
      <c r="G356" s="9">
        <f>IF(OR($E356="",$F356=""),"",'Сводка'!$C$4-$E356)</f>
        <v/>
      </c>
      <c r="H356" s="10">
        <f>IF($F356="","",IF($F356&lt;0,"аванс/переплата",IF($E356="","без срока",IF($G356&lt;=0,"не наступил",IF($G356&lt;=30,"0–30",IF($G356&lt;=60,"31–60",IF($G356&lt;=90,"61–90","90+")))))))</f>
        <v/>
      </c>
    </row>
    <row r="357">
      <c r="B357" s="11" t="n"/>
      <c r="D357" s="32" t="n"/>
      <c r="E357" s="32" t="n"/>
      <c r="F357" s="13" t="n"/>
      <c r="G357" s="9">
        <f>IF(OR($E357="",$F357=""),"",'Сводка'!$C$4-$E357)</f>
        <v/>
      </c>
      <c r="H357" s="10">
        <f>IF($F357="","",IF($F357&lt;0,"аванс/переплата",IF($E357="","без срока",IF($G357&lt;=0,"не наступил",IF($G357&lt;=30,"0–30",IF($G357&lt;=60,"31–60",IF($G357&lt;=90,"61–90","90+")))))))</f>
        <v/>
      </c>
    </row>
    <row r="358">
      <c r="B358" s="11" t="n"/>
      <c r="D358" s="32" t="n"/>
      <c r="E358" s="32" t="n"/>
      <c r="F358" s="13" t="n"/>
      <c r="G358" s="9">
        <f>IF(OR($E358="",$F358=""),"",'Сводка'!$C$4-$E358)</f>
        <v/>
      </c>
      <c r="H358" s="10">
        <f>IF($F358="","",IF($F358&lt;0,"аванс/переплата",IF($E358="","без срока",IF($G358&lt;=0,"не наступил",IF($G358&lt;=30,"0–30",IF($G358&lt;=60,"31–60",IF($G358&lt;=90,"61–90","90+")))))))</f>
        <v/>
      </c>
    </row>
    <row r="359">
      <c r="B359" s="11" t="n"/>
      <c r="D359" s="32" t="n"/>
      <c r="E359" s="32" t="n"/>
      <c r="F359" s="13" t="n"/>
      <c r="G359" s="9">
        <f>IF(OR($E359="",$F359=""),"",'Сводка'!$C$4-$E359)</f>
        <v/>
      </c>
      <c r="H359" s="10">
        <f>IF($F359="","",IF($F359&lt;0,"аванс/переплата",IF($E359="","без срока",IF($G359&lt;=0,"не наступил",IF($G359&lt;=30,"0–30",IF($G359&lt;=60,"31–60",IF($G359&lt;=90,"61–90","90+")))))))</f>
        <v/>
      </c>
    </row>
    <row r="360">
      <c r="B360" s="11" t="n"/>
      <c r="D360" s="32" t="n"/>
      <c r="E360" s="32" t="n"/>
      <c r="F360" s="13" t="n"/>
      <c r="G360" s="9">
        <f>IF(OR($E360="",$F360=""),"",'Сводка'!$C$4-$E360)</f>
        <v/>
      </c>
      <c r="H360" s="10">
        <f>IF($F360="","",IF($F360&lt;0,"аванс/переплата",IF($E360="","без срока",IF($G360&lt;=0,"не наступил",IF($G360&lt;=30,"0–30",IF($G360&lt;=60,"31–60",IF($G360&lt;=90,"61–90","90+")))))))</f>
        <v/>
      </c>
    </row>
    <row r="361">
      <c r="B361" s="11" t="n"/>
      <c r="D361" s="32" t="n"/>
      <c r="E361" s="32" t="n"/>
      <c r="F361" s="13" t="n"/>
      <c r="G361" s="9">
        <f>IF(OR($E361="",$F361=""),"",'Сводка'!$C$4-$E361)</f>
        <v/>
      </c>
      <c r="H361" s="10">
        <f>IF($F361="","",IF($F361&lt;0,"аванс/переплата",IF($E361="","без срока",IF($G361&lt;=0,"не наступил",IF($G361&lt;=30,"0–30",IF($G361&lt;=60,"31–60",IF($G361&lt;=90,"61–90","90+")))))))</f>
        <v/>
      </c>
    </row>
    <row r="362">
      <c r="B362" s="11" t="n"/>
      <c r="D362" s="32" t="n"/>
      <c r="E362" s="32" t="n"/>
      <c r="F362" s="13" t="n"/>
      <c r="G362" s="9">
        <f>IF(OR($E362="",$F362=""),"",'Сводка'!$C$4-$E362)</f>
        <v/>
      </c>
      <c r="H362" s="10">
        <f>IF($F362="","",IF($F362&lt;0,"аванс/переплата",IF($E362="","без срока",IF($G362&lt;=0,"не наступил",IF($G362&lt;=30,"0–30",IF($G362&lt;=60,"31–60",IF($G362&lt;=90,"61–90","90+")))))))</f>
        <v/>
      </c>
    </row>
    <row r="363">
      <c r="B363" s="11" t="n"/>
      <c r="D363" s="32" t="n"/>
      <c r="E363" s="32" t="n"/>
      <c r="F363" s="13" t="n"/>
      <c r="G363" s="9">
        <f>IF(OR($E363="",$F363=""),"",'Сводка'!$C$4-$E363)</f>
        <v/>
      </c>
      <c r="H363" s="10">
        <f>IF($F363="","",IF($F363&lt;0,"аванс/переплата",IF($E363="","без срока",IF($G363&lt;=0,"не наступил",IF($G363&lt;=30,"0–30",IF($G363&lt;=60,"31–60",IF($G363&lt;=90,"61–90","90+")))))))</f>
        <v/>
      </c>
    </row>
    <row r="364">
      <c r="B364" s="11" t="n"/>
      <c r="D364" s="32" t="n"/>
      <c r="E364" s="32" t="n"/>
      <c r="F364" s="13" t="n"/>
      <c r="G364" s="9">
        <f>IF(OR($E364="",$F364=""),"",'Сводка'!$C$4-$E364)</f>
        <v/>
      </c>
      <c r="H364" s="10">
        <f>IF($F364="","",IF($F364&lt;0,"аванс/переплата",IF($E364="","без срока",IF($G364&lt;=0,"не наступил",IF($G364&lt;=30,"0–30",IF($G364&lt;=60,"31–60",IF($G364&lt;=90,"61–90","90+")))))))</f>
        <v/>
      </c>
    </row>
    <row r="365">
      <c r="B365" s="11" t="n"/>
      <c r="D365" s="32" t="n"/>
      <c r="E365" s="32" t="n"/>
      <c r="F365" s="13" t="n"/>
      <c r="G365" s="9">
        <f>IF(OR($E365="",$F365=""),"",'Сводка'!$C$4-$E365)</f>
        <v/>
      </c>
      <c r="H365" s="10">
        <f>IF($F365="","",IF($F365&lt;0,"аванс/переплата",IF($E365="","без срока",IF($G365&lt;=0,"не наступил",IF($G365&lt;=30,"0–30",IF($G365&lt;=60,"31–60",IF($G365&lt;=90,"61–90","90+")))))))</f>
        <v/>
      </c>
    </row>
    <row r="366">
      <c r="B366" s="11" t="n"/>
      <c r="D366" s="32" t="n"/>
      <c r="E366" s="32" t="n"/>
      <c r="F366" s="13" t="n"/>
      <c r="G366" s="9">
        <f>IF(OR($E366="",$F366=""),"",'Сводка'!$C$4-$E366)</f>
        <v/>
      </c>
      <c r="H366" s="10">
        <f>IF($F366="","",IF($F366&lt;0,"аванс/переплата",IF($E366="","без срока",IF($G366&lt;=0,"не наступил",IF($G366&lt;=30,"0–30",IF($G366&lt;=60,"31–60",IF($G366&lt;=90,"61–90","90+")))))))</f>
        <v/>
      </c>
    </row>
    <row r="367">
      <c r="B367" s="11" t="n"/>
      <c r="D367" s="32" t="n"/>
      <c r="E367" s="32" t="n"/>
      <c r="F367" s="13" t="n"/>
      <c r="G367" s="9">
        <f>IF(OR($E367="",$F367=""),"",'Сводка'!$C$4-$E367)</f>
        <v/>
      </c>
      <c r="H367" s="10">
        <f>IF($F367="","",IF($F367&lt;0,"аванс/переплата",IF($E367="","без срока",IF($G367&lt;=0,"не наступил",IF($G367&lt;=30,"0–30",IF($G367&lt;=60,"31–60",IF($G367&lt;=90,"61–90","90+")))))))</f>
        <v/>
      </c>
    </row>
    <row r="368">
      <c r="B368" s="11" t="n"/>
      <c r="D368" s="32" t="n"/>
      <c r="E368" s="32" t="n"/>
      <c r="F368" s="13" t="n"/>
      <c r="G368" s="9">
        <f>IF(OR($E368="",$F368=""),"",'Сводка'!$C$4-$E368)</f>
        <v/>
      </c>
      <c r="H368" s="10">
        <f>IF($F368="","",IF($F368&lt;0,"аванс/переплата",IF($E368="","без срока",IF($G368&lt;=0,"не наступил",IF($G368&lt;=30,"0–30",IF($G368&lt;=60,"31–60",IF($G368&lt;=90,"61–90","90+")))))))</f>
        <v/>
      </c>
    </row>
    <row r="369">
      <c r="B369" s="11" t="n"/>
      <c r="D369" s="32" t="n"/>
      <c r="E369" s="32" t="n"/>
      <c r="F369" s="13" t="n"/>
      <c r="G369" s="9">
        <f>IF(OR($E369="",$F369=""),"",'Сводка'!$C$4-$E369)</f>
        <v/>
      </c>
      <c r="H369" s="10">
        <f>IF($F369="","",IF($F369&lt;0,"аванс/переплата",IF($E369="","без срока",IF($G369&lt;=0,"не наступил",IF($G369&lt;=30,"0–30",IF($G369&lt;=60,"31–60",IF($G369&lt;=90,"61–90","90+")))))))</f>
        <v/>
      </c>
    </row>
    <row r="370">
      <c r="B370" s="11" t="n"/>
      <c r="D370" s="32" t="n"/>
      <c r="E370" s="32" t="n"/>
      <c r="F370" s="13" t="n"/>
      <c r="G370" s="9">
        <f>IF(OR($E370="",$F370=""),"",'Сводка'!$C$4-$E370)</f>
        <v/>
      </c>
      <c r="H370" s="10">
        <f>IF($F370="","",IF($F370&lt;0,"аванс/переплата",IF($E370="","без срока",IF($G370&lt;=0,"не наступил",IF($G370&lt;=30,"0–30",IF($G370&lt;=60,"31–60",IF($G370&lt;=90,"61–90","90+")))))))</f>
        <v/>
      </c>
    </row>
    <row r="371">
      <c r="B371" s="11" t="n"/>
      <c r="D371" s="32" t="n"/>
      <c r="E371" s="32" t="n"/>
      <c r="F371" s="13" t="n"/>
      <c r="G371" s="9">
        <f>IF(OR($E371="",$F371=""),"",'Сводка'!$C$4-$E371)</f>
        <v/>
      </c>
      <c r="H371" s="10">
        <f>IF($F371="","",IF($F371&lt;0,"аванс/переплата",IF($E371="","без срока",IF($G371&lt;=0,"не наступил",IF($G371&lt;=30,"0–30",IF($G371&lt;=60,"31–60",IF($G371&lt;=90,"61–90","90+")))))))</f>
        <v/>
      </c>
    </row>
    <row r="372">
      <c r="B372" s="11" t="n"/>
      <c r="D372" s="32" t="n"/>
      <c r="E372" s="32" t="n"/>
      <c r="F372" s="13" t="n"/>
      <c r="G372" s="9">
        <f>IF(OR($E372="",$F372=""),"",'Сводка'!$C$4-$E372)</f>
        <v/>
      </c>
      <c r="H372" s="10">
        <f>IF($F372="","",IF($F372&lt;0,"аванс/переплата",IF($E372="","без срока",IF($G372&lt;=0,"не наступил",IF($G372&lt;=30,"0–30",IF($G372&lt;=60,"31–60",IF($G372&lt;=90,"61–90","90+")))))))</f>
        <v/>
      </c>
    </row>
    <row r="373">
      <c r="B373" s="11" t="n"/>
      <c r="D373" s="32" t="n"/>
      <c r="E373" s="32" t="n"/>
      <c r="F373" s="13" t="n"/>
      <c r="G373" s="9">
        <f>IF(OR($E373="",$F373=""),"",'Сводка'!$C$4-$E373)</f>
        <v/>
      </c>
      <c r="H373" s="10">
        <f>IF($F373="","",IF($F373&lt;0,"аванс/переплата",IF($E373="","без срока",IF($G373&lt;=0,"не наступил",IF($G373&lt;=30,"0–30",IF($G373&lt;=60,"31–60",IF($G373&lt;=90,"61–90","90+")))))))</f>
        <v/>
      </c>
    </row>
    <row r="374">
      <c r="B374" s="11" t="n"/>
      <c r="D374" s="32" t="n"/>
      <c r="E374" s="32" t="n"/>
      <c r="F374" s="13" t="n"/>
      <c r="G374" s="9">
        <f>IF(OR($E374="",$F374=""),"",'Сводка'!$C$4-$E374)</f>
        <v/>
      </c>
      <c r="H374" s="10">
        <f>IF($F374="","",IF($F374&lt;0,"аванс/переплата",IF($E374="","без срока",IF($G374&lt;=0,"не наступил",IF($G374&lt;=30,"0–30",IF($G374&lt;=60,"31–60",IF($G374&lt;=90,"61–90","90+")))))))</f>
        <v/>
      </c>
    </row>
    <row r="375">
      <c r="B375" s="11" t="n"/>
      <c r="D375" s="32" t="n"/>
      <c r="E375" s="32" t="n"/>
      <c r="F375" s="13" t="n"/>
      <c r="G375" s="9">
        <f>IF(OR($E375="",$F375=""),"",'Сводка'!$C$4-$E375)</f>
        <v/>
      </c>
      <c r="H375" s="10">
        <f>IF($F375="","",IF($F375&lt;0,"аванс/переплата",IF($E375="","без срока",IF($G375&lt;=0,"не наступил",IF($G375&lt;=30,"0–30",IF($G375&lt;=60,"31–60",IF($G375&lt;=90,"61–90","90+")))))))</f>
        <v/>
      </c>
    </row>
    <row r="376">
      <c r="B376" s="11" t="n"/>
      <c r="D376" s="32" t="n"/>
      <c r="E376" s="32" t="n"/>
      <c r="F376" s="13" t="n"/>
      <c r="G376" s="9">
        <f>IF(OR($E376="",$F376=""),"",'Сводка'!$C$4-$E376)</f>
        <v/>
      </c>
      <c r="H376" s="10">
        <f>IF($F376="","",IF($F376&lt;0,"аванс/переплата",IF($E376="","без срока",IF($G376&lt;=0,"не наступил",IF($G376&lt;=30,"0–30",IF($G376&lt;=60,"31–60",IF($G376&lt;=90,"61–90","90+")))))))</f>
        <v/>
      </c>
    </row>
    <row r="377">
      <c r="B377" s="11" t="n"/>
      <c r="D377" s="32" t="n"/>
      <c r="E377" s="32" t="n"/>
      <c r="F377" s="13" t="n"/>
      <c r="G377" s="9">
        <f>IF(OR($E377="",$F377=""),"",'Сводка'!$C$4-$E377)</f>
        <v/>
      </c>
      <c r="H377" s="10">
        <f>IF($F377="","",IF($F377&lt;0,"аванс/переплата",IF($E377="","без срока",IF($G377&lt;=0,"не наступил",IF($G377&lt;=30,"0–30",IF($G377&lt;=60,"31–60",IF($G377&lt;=90,"61–90","90+")))))))</f>
        <v/>
      </c>
    </row>
    <row r="378">
      <c r="B378" s="11" t="n"/>
      <c r="D378" s="32" t="n"/>
      <c r="E378" s="32" t="n"/>
      <c r="F378" s="13" t="n"/>
      <c r="G378" s="9">
        <f>IF(OR($E378="",$F378=""),"",'Сводка'!$C$4-$E378)</f>
        <v/>
      </c>
      <c r="H378" s="10">
        <f>IF($F378="","",IF($F378&lt;0,"аванс/переплата",IF($E378="","без срока",IF($G378&lt;=0,"не наступил",IF($G378&lt;=30,"0–30",IF($G378&lt;=60,"31–60",IF($G378&lt;=90,"61–90","90+")))))))</f>
        <v/>
      </c>
    </row>
    <row r="379">
      <c r="B379" s="11" t="n"/>
      <c r="D379" s="32" t="n"/>
      <c r="E379" s="32" t="n"/>
      <c r="F379" s="13" t="n"/>
      <c r="G379" s="9">
        <f>IF(OR($E379="",$F379=""),"",'Сводка'!$C$4-$E379)</f>
        <v/>
      </c>
      <c r="H379" s="10">
        <f>IF($F379="","",IF($F379&lt;0,"аванс/переплата",IF($E379="","без срока",IF($G379&lt;=0,"не наступил",IF($G379&lt;=30,"0–30",IF($G379&lt;=60,"31–60",IF($G379&lt;=90,"61–90","90+")))))))</f>
        <v/>
      </c>
    </row>
    <row r="380">
      <c r="B380" s="11" t="n"/>
      <c r="D380" s="32" t="n"/>
      <c r="E380" s="32" t="n"/>
      <c r="F380" s="13" t="n"/>
      <c r="G380" s="9">
        <f>IF(OR($E380="",$F380=""),"",'Сводка'!$C$4-$E380)</f>
        <v/>
      </c>
      <c r="H380" s="10">
        <f>IF($F380="","",IF($F380&lt;0,"аванс/переплата",IF($E380="","без срока",IF($G380&lt;=0,"не наступил",IF($G380&lt;=30,"0–30",IF($G380&lt;=60,"31–60",IF($G380&lt;=90,"61–90","90+")))))))</f>
        <v/>
      </c>
    </row>
    <row r="381">
      <c r="B381" s="11" t="n"/>
      <c r="D381" s="32" t="n"/>
      <c r="E381" s="32" t="n"/>
      <c r="F381" s="13" t="n"/>
      <c r="G381" s="9">
        <f>IF(OR($E381="",$F381=""),"",'Сводка'!$C$4-$E381)</f>
        <v/>
      </c>
      <c r="H381" s="10">
        <f>IF($F381="","",IF($F381&lt;0,"аванс/переплата",IF($E381="","без срока",IF($G381&lt;=0,"не наступил",IF($G381&lt;=30,"0–30",IF($G381&lt;=60,"31–60",IF($G381&lt;=90,"61–90","90+")))))))</f>
        <v/>
      </c>
    </row>
    <row r="382">
      <c r="B382" s="11" t="n"/>
      <c r="D382" s="32" t="n"/>
      <c r="E382" s="32" t="n"/>
      <c r="F382" s="13" t="n"/>
      <c r="G382" s="9">
        <f>IF(OR($E382="",$F382=""),"",'Сводка'!$C$4-$E382)</f>
        <v/>
      </c>
      <c r="H382" s="10">
        <f>IF($F382="","",IF($F382&lt;0,"аванс/переплата",IF($E382="","без срока",IF($G382&lt;=0,"не наступил",IF($G382&lt;=30,"0–30",IF($G382&lt;=60,"31–60",IF($G382&lt;=90,"61–90","90+")))))))</f>
        <v/>
      </c>
    </row>
    <row r="383">
      <c r="B383" s="11" t="n"/>
      <c r="D383" s="32" t="n"/>
      <c r="E383" s="32" t="n"/>
      <c r="F383" s="13" t="n"/>
      <c r="G383" s="9">
        <f>IF(OR($E383="",$F383=""),"",'Сводка'!$C$4-$E383)</f>
        <v/>
      </c>
      <c r="H383" s="10">
        <f>IF($F383="","",IF($F383&lt;0,"аванс/переплата",IF($E383="","без срока",IF($G383&lt;=0,"не наступил",IF($G383&lt;=30,"0–30",IF($G383&lt;=60,"31–60",IF($G383&lt;=90,"61–90","90+")))))))</f>
        <v/>
      </c>
    </row>
    <row r="384">
      <c r="B384" s="11" t="n"/>
      <c r="D384" s="32" t="n"/>
      <c r="E384" s="32" t="n"/>
      <c r="F384" s="13" t="n"/>
      <c r="G384" s="9">
        <f>IF(OR($E384="",$F384=""),"",'Сводка'!$C$4-$E384)</f>
        <v/>
      </c>
      <c r="H384" s="10">
        <f>IF($F384="","",IF($F384&lt;0,"аванс/переплата",IF($E384="","без срока",IF($G384&lt;=0,"не наступил",IF($G384&lt;=30,"0–30",IF($G384&lt;=60,"31–60",IF($G384&lt;=90,"61–90","90+")))))))</f>
        <v/>
      </c>
    </row>
    <row r="385">
      <c r="B385" s="11" t="n"/>
      <c r="D385" s="32" t="n"/>
      <c r="E385" s="32" t="n"/>
      <c r="F385" s="13" t="n"/>
      <c r="G385" s="9">
        <f>IF(OR($E385="",$F385=""),"",'Сводка'!$C$4-$E385)</f>
        <v/>
      </c>
      <c r="H385" s="10">
        <f>IF($F385="","",IF($F385&lt;0,"аванс/переплата",IF($E385="","без срока",IF($G385&lt;=0,"не наступил",IF($G385&lt;=30,"0–30",IF($G385&lt;=60,"31–60",IF($G385&lt;=90,"61–90","90+")))))))</f>
        <v/>
      </c>
    </row>
    <row r="386">
      <c r="B386" s="11" t="n"/>
      <c r="D386" s="32" t="n"/>
      <c r="E386" s="32" t="n"/>
      <c r="F386" s="13" t="n"/>
      <c r="G386" s="9">
        <f>IF(OR($E386="",$F386=""),"",'Сводка'!$C$4-$E386)</f>
        <v/>
      </c>
      <c r="H386" s="10">
        <f>IF($F386="","",IF($F386&lt;0,"аванс/переплата",IF($E386="","без срока",IF($G386&lt;=0,"не наступил",IF($G386&lt;=30,"0–30",IF($G386&lt;=60,"31–60",IF($G386&lt;=90,"61–90","90+")))))))</f>
        <v/>
      </c>
    </row>
    <row r="387">
      <c r="B387" s="11" t="n"/>
      <c r="D387" s="32" t="n"/>
      <c r="E387" s="32" t="n"/>
      <c r="F387" s="13" t="n"/>
      <c r="G387" s="9">
        <f>IF(OR($E387="",$F387=""),"",'Сводка'!$C$4-$E387)</f>
        <v/>
      </c>
      <c r="H387" s="10">
        <f>IF($F387="","",IF($F387&lt;0,"аванс/переплата",IF($E387="","без срока",IF($G387&lt;=0,"не наступил",IF($G387&lt;=30,"0–30",IF($G387&lt;=60,"31–60",IF($G387&lt;=90,"61–90","90+")))))))</f>
        <v/>
      </c>
    </row>
    <row r="388">
      <c r="B388" s="11" t="n"/>
      <c r="D388" s="32" t="n"/>
      <c r="E388" s="32" t="n"/>
      <c r="F388" s="13" t="n"/>
      <c r="G388" s="9">
        <f>IF(OR($E388="",$F388=""),"",'Сводка'!$C$4-$E388)</f>
        <v/>
      </c>
      <c r="H388" s="10">
        <f>IF($F388="","",IF($F388&lt;0,"аванс/переплата",IF($E388="","без срока",IF($G388&lt;=0,"не наступил",IF($G388&lt;=30,"0–30",IF($G388&lt;=60,"31–60",IF($G388&lt;=90,"61–90","90+")))))))</f>
        <v/>
      </c>
    </row>
    <row r="389">
      <c r="B389" s="11" t="n"/>
      <c r="D389" s="32" t="n"/>
      <c r="E389" s="32" t="n"/>
      <c r="F389" s="13" t="n"/>
      <c r="G389" s="9">
        <f>IF(OR($E389="",$F389=""),"",'Сводка'!$C$4-$E389)</f>
        <v/>
      </c>
      <c r="H389" s="10">
        <f>IF($F389="","",IF($F389&lt;0,"аванс/переплата",IF($E389="","без срока",IF($G389&lt;=0,"не наступил",IF($G389&lt;=30,"0–30",IF($G389&lt;=60,"31–60",IF($G389&lt;=90,"61–90","90+")))))))</f>
        <v/>
      </c>
    </row>
    <row r="390">
      <c r="B390" s="11" t="n"/>
      <c r="D390" s="32" t="n"/>
      <c r="E390" s="32" t="n"/>
      <c r="F390" s="13" t="n"/>
      <c r="G390" s="9">
        <f>IF(OR($E390="",$F390=""),"",'Сводка'!$C$4-$E390)</f>
        <v/>
      </c>
      <c r="H390" s="10">
        <f>IF($F390="","",IF($F390&lt;0,"аванс/переплата",IF($E390="","без срока",IF($G390&lt;=0,"не наступил",IF($G390&lt;=30,"0–30",IF($G390&lt;=60,"31–60",IF($G390&lt;=90,"61–90","90+")))))))</f>
        <v/>
      </c>
    </row>
    <row r="391">
      <c r="B391" s="11" t="n"/>
      <c r="D391" s="32" t="n"/>
      <c r="E391" s="32" t="n"/>
      <c r="F391" s="13" t="n"/>
      <c r="G391" s="9">
        <f>IF(OR($E391="",$F391=""),"",'Сводка'!$C$4-$E391)</f>
        <v/>
      </c>
      <c r="H391" s="10">
        <f>IF($F391="","",IF($F391&lt;0,"аванс/переплата",IF($E391="","без срока",IF($G391&lt;=0,"не наступил",IF($G391&lt;=30,"0–30",IF($G391&lt;=60,"31–60",IF($G391&lt;=90,"61–90","90+")))))))</f>
        <v/>
      </c>
    </row>
    <row r="392">
      <c r="B392" s="11" t="n"/>
      <c r="D392" s="32" t="n"/>
      <c r="E392" s="32" t="n"/>
      <c r="F392" s="13" t="n"/>
      <c r="G392" s="9">
        <f>IF(OR($E392="",$F392=""),"",'Сводка'!$C$4-$E392)</f>
        <v/>
      </c>
      <c r="H392" s="10">
        <f>IF($F392="","",IF($F392&lt;0,"аванс/переплата",IF($E392="","без срока",IF($G392&lt;=0,"не наступил",IF($G392&lt;=30,"0–30",IF($G392&lt;=60,"31–60",IF($G392&lt;=90,"61–90","90+")))))))</f>
        <v/>
      </c>
    </row>
    <row r="393">
      <c r="B393" s="11" t="n"/>
      <c r="D393" s="32" t="n"/>
      <c r="E393" s="32" t="n"/>
      <c r="F393" s="13" t="n"/>
      <c r="G393" s="9">
        <f>IF(OR($E393="",$F393=""),"",'Сводка'!$C$4-$E393)</f>
        <v/>
      </c>
      <c r="H393" s="10">
        <f>IF($F393="","",IF($F393&lt;0,"аванс/переплата",IF($E393="","без срока",IF($G393&lt;=0,"не наступил",IF($G393&lt;=30,"0–30",IF($G393&lt;=60,"31–60",IF($G393&lt;=90,"61–90","90+")))))))</f>
        <v/>
      </c>
    </row>
    <row r="394">
      <c r="B394" s="11" t="n"/>
      <c r="D394" s="32" t="n"/>
      <c r="E394" s="32" t="n"/>
      <c r="F394" s="13" t="n"/>
      <c r="G394" s="9">
        <f>IF(OR($E394="",$F394=""),"",'Сводка'!$C$4-$E394)</f>
        <v/>
      </c>
      <c r="H394" s="10">
        <f>IF($F394="","",IF($F394&lt;0,"аванс/переплата",IF($E394="","без срока",IF($G394&lt;=0,"не наступил",IF($G394&lt;=30,"0–30",IF($G394&lt;=60,"31–60",IF($G394&lt;=90,"61–90","90+")))))))</f>
        <v/>
      </c>
    </row>
    <row r="395">
      <c r="B395" s="11" t="n"/>
      <c r="D395" s="32" t="n"/>
      <c r="E395" s="32" t="n"/>
      <c r="F395" s="13" t="n"/>
      <c r="G395" s="9">
        <f>IF(OR($E395="",$F395=""),"",'Сводка'!$C$4-$E395)</f>
        <v/>
      </c>
      <c r="H395" s="10">
        <f>IF($F395="","",IF($F395&lt;0,"аванс/переплата",IF($E395="","без срока",IF($G395&lt;=0,"не наступил",IF($G395&lt;=30,"0–30",IF($G395&lt;=60,"31–60",IF($G395&lt;=90,"61–90","90+")))))))</f>
        <v/>
      </c>
    </row>
    <row r="396">
      <c r="B396" s="11" t="n"/>
      <c r="D396" s="32" t="n"/>
      <c r="E396" s="32" t="n"/>
      <c r="F396" s="13" t="n"/>
      <c r="G396" s="9">
        <f>IF(OR($E396="",$F396=""),"",'Сводка'!$C$4-$E396)</f>
        <v/>
      </c>
      <c r="H396" s="10">
        <f>IF($F396="","",IF($F396&lt;0,"аванс/переплата",IF($E396="","без срока",IF($G396&lt;=0,"не наступил",IF($G396&lt;=30,"0–30",IF($G396&lt;=60,"31–60",IF($G396&lt;=90,"61–90","90+")))))))</f>
        <v/>
      </c>
    </row>
    <row r="397">
      <c r="B397" s="11" t="n"/>
      <c r="D397" s="32" t="n"/>
      <c r="E397" s="32" t="n"/>
      <c r="F397" s="13" t="n"/>
      <c r="G397" s="9">
        <f>IF(OR($E397="",$F397=""),"",'Сводка'!$C$4-$E397)</f>
        <v/>
      </c>
      <c r="H397" s="10">
        <f>IF($F397="","",IF($F397&lt;0,"аванс/переплата",IF($E397="","без срока",IF($G397&lt;=0,"не наступил",IF($G397&lt;=30,"0–30",IF($G397&lt;=60,"31–60",IF($G397&lt;=90,"61–90","90+")))))))</f>
        <v/>
      </c>
    </row>
    <row r="398">
      <c r="B398" s="11" t="n"/>
      <c r="D398" s="32" t="n"/>
      <c r="E398" s="32" t="n"/>
      <c r="F398" s="13" t="n"/>
      <c r="G398" s="9">
        <f>IF(OR($E398="",$F398=""),"",'Сводка'!$C$4-$E398)</f>
        <v/>
      </c>
      <c r="H398" s="10">
        <f>IF($F398="","",IF($F398&lt;0,"аванс/переплата",IF($E398="","без срока",IF($G398&lt;=0,"не наступил",IF($G398&lt;=30,"0–30",IF($G398&lt;=60,"31–60",IF($G398&lt;=90,"61–90","90+")))))))</f>
        <v/>
      </c>
    </row>
    <row r="399">
      <c r="B399" s="11" t="n"/>
      <c r="D399" s="32" t="n"/>
      <c r="E399" s="32" t="n"/>
      <c r="F399" s="13" t="n"/>
      <c r="G399" s="9">
        <f>IF(OR($E399="",$F399=""),"",'Сводка'!$C$4-$E399)</f>
        <v/>
      </c>
      <c r="H399" s="10">
        <f>IF($F399="","",IF($F399&lt;0,"аванс/переплата",IF($E399="","без срока",IF($G399&lt;=0,"не наступил",IF($G399&lt;=30,"0–30",IF($G399&lt;=60,"31–60",IF($G399&lt;=90,"61–90","90+")))))))</f>
        <v/>
      </c>
    </row>
    <row r="400">
      <c r="B400" s="11" t="n"/>
      <c r="D400" s="32" t="n"/>
      <c r="E400" s="32" t="n"/>
      <c r="F400" s="13" t="n"/>
      <c r="G400" s="9">
        <f>IF(OR($E400="",$F400=""),"",'Сводка'!$C$4-$E400)</f>
        <v/>
      </c>
      <c r="H400" s="10">
        <f>IF($F400="","",IF($F400&lt;0,"аванс/переплата",IF($E400="","без срока",IF($G400&lt;=0,"не наступил",IF($G400&lt;=30,"0–30",IF($G400&lt;=60,"31–60",IF($G400&lt;=90,"61–90","90+")))))))</f>
        <v/>
      </c>
    </row>
    <row r="401">
      <c r="B401" s="11" t="n"/>
      <c r="D401" s="32" t="n"/>
      <c r="E401" s="32" t="n"/>
      <c r="F401" s="13" t="n"/>
      <c r="G401" s="9">
        <f>IF(OR($E401="",$F401=""),"",'Сводка'!$C$4-$E401)</f>
        <v/>
      </c>
      <c r="H401" s="10">
        <f>IF($F401="","",IF($F401&lt;0,"аванс/переплата",IF($E401="","без срока",IF($G401&lt;=0,"не наступил",IF($G401&lt;=30,"0–30",IF($G401&lt;=60,"31–60",IF($G401&lt;=90,"61–90","90+")))))))</f>
        <v/>
      </c>
    </row>
    <row r="402">
      <c r="B402" s="11" t="n"/>
      <c r="D402" s="32" t="n"/>
      <c r="E402" s="32" t="n"/>
      <c r="F402" s="13" t="n"/>
      <c r="G402" s="9">
        <f>IF(OR($E402="",$F402=""),"",'Сводка'!$C$4-$E402)</f>
        <v/>
      </c>
      <c r="H402" s="10">
        <f>IF($F402="","",IF($F402&lt;0,"аванс/переплата",IF($E402="","без срока",IF($G402&lt;=0,"не наступил",IF($G402&lt;=30,"0–30",IF($G402&lt;=60,"31–60",IF($G402&lt;=90,"61–90","90+")))))))</f>
        <v/>
      </c>
    </row>
    <row r="403">
      <c r="B403" s="11" t="n"/>
      <c r="D403" s="32" t="n"/>
      <c r="E403" s="32" t="n"/>
      <c r="F403" s="13" t="n"/>
      <c r="G403" s="9">
        <f>IF(OR($E403="",$F403=""),"",'Сводка'!$C$4-$E403)</f>
        <v/>
      </c>
      <c r="H403" s="10">
        <f>IF($F403="","",IF($F403&lt;0,"аванс/переплата",IF($E403="","без срока",IF($G403&lt;=0,"не наступил",IF($G403&lt;=30,"0–30",IF($G403&lt;=60,"31–60",IF($G403&lt;=90,"61–90","90+")))))))</f>
        <v/>
      </c>
    </row>
    <row r="404">
      <c r="B404" s="11" t="n"/>
      <c r="D404" s="32" t="n"/>
      <c r="E404" s="32" t="n"/>
      <c r="F404" s="13" t="n"/>
      <c r="G404" s="9">
        <f>IF(OR($E404="",$F404=""),"",'Сводка'!$C$4-$E404)</f>
        <v/>
      </c>
      <c r="H404" s="10">
        <f>IF($F404="","",IF($F404&lt;0,"аванс/переплата",IF($E404="","без срока",IF($G404&lt;=0,"не наступил",IF($G404&lt;=30,"0–30",IF($G404&lt;=60,"31–60",IF($G404&lt;=90,"61–90","90+")))))))</f>
        <v/>
      </c>
    </row>
    <row r="405">
      <c r="B405" s="11" t="n"/>
      <c r="D405" s="32" t="n"/>
      <c r="E405" s="32" t="n"/>
      <c r="F405" s="13" t="n"/>
      <c r="G405" s="9">
        <f>IF(OR($E405="",$F405=""),"",'Сводка'!$C$4-$E405)</f>
        <v/>
      </c>
      <c r="H405" s="10">
        <f>IF($F405="","",IF($F405&lt;0,"аванс/переплата",IF($E405="","без срока",IF($G405&lt;=0,"не наступил",IF($G405&lt;=30,"0–30",IF($G405&lt;=60,"31–60",IF($G405&lt;=90,"61–90","90+")))))))</f>
        <v/>
      </c>
    </row>
    <row r="406">
      <c r="B406" s="11" t="n"/>
      <c r="D406" s="32" t="n"/>
      <c r="E406" s="32" t="n"/>
      <c r="F406" s="13" t="n"/>
      <c r="G406" s="9">
        <f>IF(OR($E406="",$F406=""),"",'Сводка'!$C$4-$E406)</f>
        <v/>
      </c>
      <c r="H406" s="10">
        <f>IF($F406="","",IF($F406&lt;0,"аванс/переплата",IF($E406="","без срока",IF($G406&lt;=0,"не наступил",IF($G406&lt;=30,"0–30",IF($G406&lt;=60,"31–60",IF($G406&lt;=90,"61–90","90+")))))))</f>
        <v/>
      </c>
    </row>
    <row r="407">
      <c r="B407" s="11" t="n"/>
      <c r="D407" s="32" t="n"/>
      <c r="E407" s="32" t="n"/>
      <c r="F407" s="13" t="n"/>
      <c r="G407" s="9">
        <f>IF(OR($E407="",$F407=""),"",'Сводка'!$C$4-$E407)</f>
        <v/>
      </c>
      <c r="H407" s="10">
        <f>IF($F407="","",IF($F407&lt;0,"аванс/переплата",IF($E407="","без срока",IF($G407&lt;=0,"не наступил",IF($G407&lt;=30,"0–30",IF($G407&lt;=60,"31–60",IF($G407&lt;=90,"61–90","90+")))))))</f>
        <v/>
      </c>
    </row>
    <row r="408">
      <c r="B408" s="11" t="n"/>
      <c r="D408" s="32" t="n"/>
      <c r="E408" s="32" t="n"/>
      <c r="F408" s="13" t="n"/>
      <c r="G408" s="9">
        <f>IF(OR($E408="",$F408=""),"",'Сводка'!$C$4-$E408)</f>
        <v/>
      </c>
      <c r="H408" s="10">
        <f>IF($F408="","",IF($F408&lt;0,"аванс/переплата",IF($E408="","без срока",IF($G408&lt;=0,"не наступил",IF($G408&lt;=30,"0–30",IF($G408&lt;=60,"31–60",IF($G408&lt;=90,"61–90","90+")))))))</f>
        <v/>
      </c>
    </row>
    <row r="409">
      <c r="B409" s="11" t="n"/>
      <c r="D409" s="32" t="n"/>
      <c r="E409" s="32" t="n"/>
      <c r="F409" s="13" t="n"/>
      <c r="G409" s="9">
        <f>IF(OR($E409="",$F409=""),"",'Сводка'!$C$4-$E409)</f>
        <v/>
      </c>
      <c r="H409" s="10">
        <f>IF($F409="","",IF($F409&lt;0,"аванс/переплата",IF($E409="","без срока",IF($G409&lt;=0,"не наступил",IF($G409&lt;=30,"0–30",IF($G409&lt;=60,"31–60",IF($G409&lt;=90,"61–90","90+")))))))</f>
        <v/>
      </c>
    </row>
    <row r="410">
      <c r="B410" s="11" t="n"/>
      <c r="D410" s="32" t="n"/>
      <c r="E410" s="32" t="n"/>
      <c r="F410" s="13" t="n"/>
      <c r="G410" s="9">
        <f>IF(OR($E410="",$F410=""),"",'Сводка'!$C$4-$E410)</f>
        <v/>
      </c>
      <c r="H410" s="10">
        <f>IF($F410="","",IF($F410&lt;0,"аванс/переплата",IF($E410="","без срока",IF($G410&lt;=0,"не наступил",IF($G410&lt;=30,"0–30",IF($G410&lt;=60,"31–60",IF($G410&lt;=90,"61–90","90+")))))))</f>
        <v/>
      </c>
    </row>
    <row r="411">
      <c r="B411" s="11" t="n"/>
      <c r="D411" s="32" t="n"/>
      <c r="E411" s="32" t="n"/>
      <c r="F411" s="13" t="n"/>
      <c r="G411" s="9">
        <f>IF(OR($E411="",$F411=""),"",'Сводка'!$C$4-$E411)</f>
        <v/>
      </c>
      <c r="H411" s="10">
        <f>IF($F411="","",IF($F411&lt;0,"аванс/переплата",IF($E411="","без срока",IF($G411&lt;=0,"не наступил",IF($G411&lt;=30,"0–30",IF($G411&lt;=60,"31–60",IF($G411&lt;=90,"61–90","90+")))))))</f>
        <v/>
      </c>
    </row>
    <row r="412">
      <c r="B412" s="11" t="n"/>
      <c r="D412" s="32" t="n"/>
      <c r="E412" s="32" t="n"/>
      <c r="F412" s="13" t="n"/>
      <c r="G412" s="9">
        <f>IF(OR($E412="",$F412=""),"",'Сводка'!$C$4-$E412)</f>
        <v/>
      </c>
      <c r="H412" s="10">
        <f>IF($F412="","",IF($F412&lt;0,"аванс/переплата",IF($E412="","без срока",IF($G412&lt;=0,"не наступил",IF($G412&lt;=30,"0–30",IF($G412&lt;=60,"31–60",IF($G412&lt;=90,"61–90","90+")))))))</f>
        <v/>
      </c>
    </row>
    <row r="413">
      <c r="B413" s="11" t="n"/>
      <c r="D413" s="32" t="n"/>
      <c r="E413" s="32" t="n"/>
      <c r="F413" s="13" t="n"/>
      <c r="G413" s="9">
        <f>IF(OR($E413="",$F413=""),"",'Сводка'!$C$4-$E413)</f>
        <v/>
      </c>
      <c r="H413" s="10">
        <f>IF($F413="","",IF($F413&lt;0,"аванс/переплата",IF($E413="","без срока",IF($G413&lt;=0,"не наступил",IF($G413&lt;=30,"0–30",IF($G413&lt;=60,"31–60",IF($G413&lt;=90,"61–90","90+")))))))</f>
        <v/>
      </c>
    </row>
    <row r="414">
      <c r="B414" s="11" t="n"/>
      <c r="D414" s="32" t="n"/>
      <c r="E414" s="32" t="n"/>
      <c r="F414" s="13" t="n"/>
      <c r="G414" s="9">
        <f>IF(OR($E414="",$F414=""),"",'Сводка'!$C$4-$E414)</f>
        <v/>
      </c>
      <c r="H414" s="10">
        <f>IF($F414="","",IF($F414&lt;0,"аванс/переплата",IF($E414="","без срока",IF($G414&lt;=0,"не наступил",IF($G414&lt;=30,"0–30",IF($G414&lt;=60,"31–60",IF($G414&lt;=90,"61–90","90+")))))))</f>
        <v/>
      </c>
    </row>
    <row r="415">
      <c r="B415" s="11" t="n"/>
      <c r="D415" s="32" t="n"/>
      <c r="E415" s="32" t="n"/>
      <c r="F415" s="13" t="n"/>
      <c r="G415" s="9">
        <f>IF(OR($E415="",$F415=""),"",'Сводка'!$C$4-$E415)</f>
        <v/>
      </c>
      <c r="H415" s="10">
        <f>IF($F415="","",IF($F415&lt;0,"аванс/переплата",IF($E415="","без срока",IF($G415&lt;=0,"не наступил",IF($G415&lt;=30,"0–30",IF($G415&lt;=60,"31–60",IF($G415&lt;=90,"61–90","90+")))))))</f>
        <v/>
      </c>
    </row>
    <row r="416">
      <c r="B416" s="11" t="n"/>
      <c r="D416" s="32" t="n"/>
      <c r="E416" s="32" t="n"/>
      <c r="F416" s="13" t="n"/>
      <c r="G416" s="9">
        <f>IF(OR($E416="",$F416=""),"",'Сводка'!$C$4-$E416)</f>
        <v/>
      </c>
      <c r="H416" s="10">
        <f>IF($F416="","",IF($F416&lt;0,"аванс/переплата",IF($E416="","без срока",IF($G416&lt;=0,"не наступил",IF($G416&lt;=30,"0–30",IF($G416&lt;=60,"31–60",IF($G416&lt;=90,"61–90","90+")))))))</f>
        <v/>
      </c>
    </row>
    <row r="417">
      <c r="B417" s="11" t="n"/>
      <c r="D417" s="32" t="n"/>
      <c r="E417" s="32" t="n"/>
      <c r="F417" s="13" t="n"/>
      <c r="G417" s="9">
        <f>IF(OR($E417="",$F417=""),"",'Сводка'!$C$4-$E417)</f>
        <v/>
      </c>
      <c r="H417" s="10">
        <f>IF($F417="","",IF($F417&lt;0,"аванс/переплата",IF($E417="","без срока",IF($G417&lt;=0,"не наступил",IF($G417&lt;=30,"0–30",IF($G417&lt;=60,"31–60",IF($G417&lt;=90,"61–90","90+")))))))</f>
        <v/>
      </c>
    </row>
    <row r="418">
      <c r="B418" s="11" t="n"/>
      <c r="D418" s="32" t="n"/>
      <c r="E418" s="32" t="n"/>
      <c r="F418" s="13" t="n"/>
      <c r="G418" s="9">
        <f>IF(OR($E418="",$F418=""),"",'Сводка'!$C$4-$E418)</f>
        <v/>
      </c>
      <c r="H418" s="10">
        <f>IF($F418="","",IF($F418&lt;0,"аванс/переплата",IF($E418="","без срока",IF($G418&lt;=0,"не наступил",IF($G418&lt;=30,"0–30",IF($G418&lt;=60,"31–60",IF($G418&lt;=90,"61–90","90+")))))))</f>
        <v/>
      </c>
    </row>
    <row r="419">
      <c r="B419" s="11" t="n"/>
      <c r="D419" s="32" t="n"/>
      <c r="E419" s="32" t="n"/>
      <c r="F419" s="13" t="n"/>
      <c r="G419" s="9">
        <f>IF(OR($E419="",$F419=""),"",'Сводка'!$C$4-$E419)</f>
        <v/>
      </c>
      <c r="H419" s="10">
        <f>IF($F419="","",IF($F419&lt;0,"аванс/переплата",IF($E419="","без срока",IF($G419&lt;=0,"не наступил",IF($G419&lt;=30,"0–30",IF($G419&lt;=60,"31–60",IF($G419&lt;=90,"61–90","90+")))))))</f>
        <v/>
      </c>
    </row>
    <row r="420">
      <c r="B420" s="11" t="n"/>
      <c r="D420" s="32" t="n"/>
      <c r="E420" s="32" t="n"/>
      <c r="F420" s="13" t="n"/>
      <c r="G420" s="9">
        <f>IF(OR($E420="",$F420=""),"",'Сводка'!$C$4-$E420)</f>
        <v/>
      </c>
      <c r="H420" s="10">
        <f>IF($F420="","",IF($F420&lt;0,"аванс/переплата",IF($E420="","без срока",IF($G420&lt;=0,"не наступил",IF($G420&lt;=30,"0–30",IF($G420&lt;=60,"31–60",IF($G420&lt;=90,"61–90","90+")))))))</f>
        <v/>
      </c>
    </row>
    <row r="421">
      <c r="B421" s="11" t="n"/>
      <c r="D421" s="32" t="n"/>
      <c r="E421" s="32" t="n"/>
      <c r="F421" s="13" t="n"/>
      <c r="G421" s="9">
        <f>IF(OR($E421="",$F421=""),"",'Сводка'!$C$4-$E421)</f>
        <v/>
      </c>
      <c r="H421" s="10">
        <f>IF($F421="","",IF($F421&lt;0,"аванс/переплата",IF($E421="","без срока",IF($G421&lt;=0,"не наступил",IF($G421&lt;=30,"0–30",IF($G421&lt;=60,"31–60",IF($G421&lt;=90,"61–90","90+")))))))</f>
        <v/>
      </c>
    </row>
    <row r="422">
      <c r="B422" s="11" t="n"/>
      <c r="D422" s="32" t="n"/>
      <c r="E422" s="32" t="n"/>
      <c r="F422" s="13" t="n"/>
      <c r="G422" s="9">
        <f>IF(OR($E422="",$F422=""),"",'Сводка'!$C$4-$E422)</f>
        <v/>
      </c>
      <c r="H422" s="10">
        <f>IF($F422="","",IF($F422&lt;0,"аванс/переплата",IF($E422="","без срока",IF($G422&lt;=0,"не наступил",IF($G422&lt;=30,"0–30",IF($G422&lt;=60,"31–60",IF($G422&lt;=90,"61–90","90+")))))))</f>
        <v/>
      </c>
    </row>
    <row r="423">
      <c r="B423" s="11" t="n"/>
      <c r="D423" s="32" t="n"/>
      <c r="E423" s="32" t="n"/>
      <c r="F423" s="13" t="n"/>
      <c r="G423" s="9">
        <f>IF(OR($E423="",$F423=""),"",'Сводка'!$C$4-$E423)</f>
        <v/>
      </c>
      <c r="H423" s="10">
        <f>IF($F423="","",IF($F423&lt;0,"аванс/переплата",IF($E423="","без срока",IF($G423&lt;=0,"не наступил",IF($G423&lt;=30,"0–30",IF($G423&lt;=60,"31–60",IF($G423&lt;=90,"61–90","90+")))))))</f>
        <v/>
      </c>
    </row>
    <row r="424">
      <c r="B424" s="11" t="n"/>
      <c r="D424" s="32" t="n"/>
      <c r="E424" s="32" t="n"/>
      <c r="F424" s="13" t="n"/>
      <c r="G424" s="9">
        <f>IF(OR($E424="",$F424=""),"",'Сводка'!$C$4-$E424)</f>
        <v/>
      </c>
      <c r="H424" s="10">
        <f>IF($F424="","",IF($F424&lt;0,"аванс/переплата",IF($E424="","без срока",IF($G424&lt;=0,"не наступил",IF($G424&lt;=30,"0–30",IF($G424&lt;=60,"31–60",IF($G424&lt;=90,"61–90","90+")))))))</f>
        <v/>
      </c>
    </row>
    <row r="425">
      <c r="B425" s="11" t="n"/>
      <c r="D425" s="32" t="n"/>
      <c r="E425" s="32" t="n"/>
      <c r="F425" s="13" t="n"/>
      <c r="G425" s="9">
        <f>IF(OR($E425="",$F425=""),"",'Сводка'!$C$4-$E425)</f>
        <v/>
      </c>
      <c r="H425" s="10">
        <f>IF($F425="","",IF($F425&lt;0,"аванс/переплата",IF($E425="","без срока",IF($G425&lt;=0,"не наступил",IF($G425&lt;=30,"0–30",IF($G425&lt;=60,"31–60",IF($G425&lt;=90,"61–90","90+")))))))</f>
        <v/>
      </c>
    </row>
    <row r="426">
      <c r="B426" s="11" t="n"/>
      <c r="D426" s="32" t="n"/>
      <c r="E426" s="32" t="n"/>
      <c r="F426" s="13" t="n"/>
      <c r="G426" s="9">
        <f>IF(OR($E426="",$F426=""),"",'Сводка'!$C$4-$E426)</f>
        <v/>
      </c>
      <c r="H426" s="10">
        <f>IF($F426="","",IF($F426&lt;0,"аванс/переплата",IF($E426="","без срока",IF($G426&lt;=0,"не наступил",IF($G426&lt;=30,"0–30",IF($G426&lt;=60,"31–60",IF($G426&lt;=90,"61–90","90+")))))))</f>
        <v/>
      </c>
    </row>
    <row r="427">
      <c r="B427" s="11" t="n"/>
      <c r="D427" s="32" t="n"/>
      <c r="E427" s="32" t="n"/>
      <c r="F427" s="13" t="n"/>
      <c r="G427" s="9">
        <f>IF(OR($E427="",$F427=""),"",'Сводка'!$C$4-$E427)</f>
        <v/>
      </c>
      <c r="H427" s="10">
        <f>IF($F427="","",IF($F427&lt;0,"аванс/переплата",IF($E427="","без срока",IF($G427&lt;=0,"не наступил",IF($G427&lt;=30,"0–30",IF($G427&lt;=60,"31–60",IF($G427&lt;=90,"61–90","90+")))))))</f>
        <v/>
      </c>
    </row>
    <row r="428">
      <c r="B428" s="11" t="n"/>
      <c r="D428" s="32" t="n"/>
      <c r="E428" s="32" t="n"/>
      <c r="F428" s="13" t="n"/>
      <c r="G428" s="9">
        <f>IF(OR($E428="",$F428=""),"",'Сводка'!$C$4-$E428)</f>
        <v/>
      </c>
      <c r="H428" s="10">
        <f>IF($F428="","",IF($F428&lt;0,"аванс/переплата",IF($E428="","без срока",IF($G428&lt;=0,"не наступил",IF($G428&lt;=30,"0–30",IF($G428&lt;=60,"31–60",IF($G428&lt;=90,"61–90","90+")))))))</f>
        <v/>
      </c>
    </row>
    <row r="429">
      <c r="B429" s="11" t="n"/>
      <c r="D429" s="32" t="n"/>
      <c r="E429" s="32" t="n"/>
      <c r="F429" s="13" t="n"/>
      <c r="G429" s="9">
        <f>IF(OR($E429="",$F429=""),"",'Сводка'!$C$4-$E429)</f>
        <v/>
      </c>
      <c r="H429" s="10">
        <f>IF($F429="","",IF($F429&lt;0,"аванс/переплата",IF($E429="","без срока",IF($G429&lt;=0,"не наступил",IF($G429&lt;=30,"0–30",IF($G429&lt;=60,"31–60",IF($G429&lt;=90,"61–90","90+")))))))</f>
        <v/>
      </c>
    </row>
    <row r="430">
      <c r="B430" s="11" t="n"/>
      <c r="D430" s="32" t="n"/>
      <c r="E430" s="32" t="n"/>
      <c r="F430" s="13" t="n"/>
      <c r="G430" s="9">
        <f>IF(OR($E430="",$F430=""),"",'Сводка'!$C$4-$E430)</f>
        <v/>
      </c>
      <c r="H430" s="10">
        <f>IF($F430="","",IF($F430&lt;0,"аванс/переплата",IF($E430="","без срока",IF($G430&lt;=0,"не наступил",IF($G430&lt;=30,"0–30",IF($G430&lt;=60,"31–60",IF($G430&lt;=90,"61–90","90+")))))))</f>
        <v/>
      </c>
    </row>
    <row r="431">
      <c r="B431" s="11" t="n"/>
      <c r="D431" s="32" t="n"/>
      <c r="E431" s="32" t="n"/>
      <c r="F431" s="13" t="n"/>
      <c r="G431" s="9">
        <f>IF(OR($E431="",$F431=""),"",'Сводка'!$C$4-$E431)</f>
        <v/>
      </c>
      <c r="H431" s="10">
        <f>IF($F431="","",IF($F431&lt;0,"аванс/переплата",IF($E431="","без срока",IF($G431&lt;=0,"не наступил",IF($G431&lt;=30,"0–30",IF($G431&lt;=60,"31–60",IF($G431&lt;=90,"61–90","90+")))))))</f>
        <v/>
      </c>
    </row>
    <row r="432">
      <c r="B432" s="11" t="n"/>
      <c r="D432" s="32" t="n"/>
      <c r="E432" s="32" t="n"/>
      <c r="F432" s="13" t="n"/>
      <c r="G432" s="9">
        <f>IF(OR($E432="",$F432=""),"",'Сводка'!$C$4-$E432)</f>
        <v/>
      </c>
      <c r="H432" s="10">
        <f>IF($F432="","",IF($F432&lt;0,"аванс/переплата",IF($E432="","без срока",IF($G432&lt;=0,"не наступил",IF($G432&lt;=30,"0–30",IF($G432&lt;=60,"31–60",IF($G432&lt;=90,"61–90","90+")))))))</f>
        <v/>
      </c>
    </row>
    <row r="433">
      <c r="B433" s="11" t="n"/>
      <c r="D433" s="32" t="n"/>
      <c r="E433" s="32" t="n"/>
      <c r="F433" s="13" t="n"/>
      <c r="G433" s="9">
        <f>IF(OR($E433="",$F433=""),"",'Сводка'!$C$4-$E433)</f>
        <v/>
      </c>
      <c r="H433" s="10">
        <f>IF($F433="","",IF($F433&lt;0,"аванс/переплата",IF($E433="","без срока",IF($G433&lt;=0,"не наступил",IF($G433&lt;=30,"0–30",IF($G433&lt;=60,"31–60",IF($G433&lt;=90,"61–90","90+")))))))</f>
        <v/>
      </c>
    </row>
    <row r="434">
      <c r="B434" s="11" t="n"/>
      <c r="D434" s="32" t="n"/>
      <c r="E434" s="32" t="n"/>
      <c r="F434" s="13" t="n"/>
      <c r="G434" s="9">
        <f>IF(OR($E434="",$F434=""),"",'Сводка'!$C$4-$E434)</f>
        <v/>
      </c>
      <c r="H434" s="10">
        <f>IF($F434="","",IF($F434&lt;0,"аванс/переплата",IF($E434="","без срока",IF($G434&lt;=0,"не наступил",IF($G434&lt;=30,"0–30",IF($G434&lt;=60,"31–60",IF($G434&lt;=90,"61–90","90+")))))))</f>
        <v/>
      </c>
    </row>
    <row r="435">
      <c r="B435" s="11" t="n"/>
      <c r="D435" s="32" t="n"/>
      <c r="E435" s="32" t="n"/>
      <c r="F435" s="13" t="n"/>
      <c r="G435" s="9">
        <f>IF(OR($E435="",$F435=""),"",'Сводка'!$C$4-$E435)</f>
        <v/>
      </c>
      <c r="H435" s="10">
        <f>IF($F435="","",IF($F435&lt;0,"аванс/переплата",IF($E435="","без срока",IF($G435&lt;=0,"не наступил",IF($G435&lt;=30,"0–30",IF($G435&lt;=60,"31–60",IF($G435&lt;=90,"61–90","90+")))))))</f>
        <v/>
      </c>
    </row>
    <row r="436">
      <c r="B436" s="11" t="n"/>
      <c r="D436" s="32" t="n"/>
      <c r="E436" s="32" t="n"/>
      <c r="F436" s="13" t="n"/>
      <c r="G436" s="9">
        <f>IF(OR($E436="",$F436=""),"",'Сводка'!$C$4-$E436)</f>
        <v/>
      </c>
      <c r="H436" s="10">
        <f>IF($F436="","",IF($F436&lt;0,"аванс/переплата",IF($E436="","без срока",IF($G436&lt;=0,"не наступил",IF($G436&lt;=30,"0–30",IF($G436&lt;=60,"31–60",IF($G436&lt;=90,"61–90","90+")))))))</f>
        <v/>
      </c>
    </row>
    <row r="437">
      <c r="B437" s="11" t="n"/>
      <c r="D437" s="32" t="n"/>
      <c r="E437" s="32" t="n"/>
      <c r="F437" s="13" t="n"/>
      <c r="G437" s="9">
        <f>IF(OR($E437="",$F437=""),"",'Сводка'!$C$4-$E437)</f>
        <v/>
      </c>
      <c r="H437" s="10">
        <f>IF($F437="","",IF($F437&lt;0,"аванс/переплата",IF($E437="","без срока",IF($G437&lt;=0,"не наступил",IF($G437&lt;=30,"0–30",IF($G437&lt;=60,"31–60",IF($G437&lt;=90,"61–90","90+")))))))</f>
        <v/>
      </c>
    </row>
    <row r="438">
      <c r="B438" s="11" t="n"/>
      <c r="D438" s="32" t="n"/>
      <c r="E438" s="32" t="n"/>
      <c r="F438" s="13" t="n"/>
      <c r="G438" s="9">
        <f>IF(OR($E438="",$F438=""),"",'Сводка'!$C$4-$E438)</f>
        <v/>
      </c>
      <c r="H438" s="10">
        <f>IF($F438="","",IF($F438&lt;0,"аванс/переплата",IF($E438="","без срока",IF($G438&lt;=0,"не наступил",IF($G438&lt;=30,"0–30",IF($G438&lt;=60,"31–60",IF($G438&lt;=90,"61–90","90+")))))))</f>
        <v/>
      </c>
    </row>
    <row r="439">
      <c r="B439" s="11" t="n"/>
      <c r="D439" s="32" t="n"/>
      <c r="E439" s="32" t="n"/>
      <c r="F439" s="13" t="n"/>
      <c r="G439" s="9">
        <f>IF(OR($E439="",$F439=""),"",'Сводка'!$C$4-$E439)</f>
        <v/>
      </c>
      <c r="H439" s="10">
        <f>IF($F439="","",IF($F439&lt;0,"аванс/переплата",IF($E439="","без срока",IF($G439&lt;=0,"не наступил",IF($G439&lt;=30,"0–30",IF($G439&lt;=60,"31–60",IF($G439&lt;=90,"61–90","90+")))))))</f>
        <v/>
      </c>
    </row>
    <row r="440">
      <c r="B440" s="11" t="n"/>
      <c r="D440" s="32" t="n"/>
      <c r="E440" s="32" t="n"/>
      <c r="F440" s="13" t="n"/>
      <c r="G440" s="9">
        <f>IF(OR($E440="",$F440=""),"",'Сводка'!$C$4-$E440)</f>
        <v/>
      </c>
      <c r="H440" s="10">
        <f>IF($F440="","",IF($F440&lt;0,"аванс/переплата",IF($E440="","без срока",IF($G440&lt;=0,"не наступил",IF($G440&lt;=30,"0–30",IF($G440&lt;=60,"31–60",IF($G440&lt;=90,"61–90","90+")))))))</f>
        <v/>
      </c>
    </row>
    <row r="441">
      <c r="B441" s="11" t="n"/>
      <c r="D441" s="32" t="n"/>
      <c r="E441" s="32" t="n"/>
      <c r="F441" s="13" t="n"/>
      <c r="G441" s="9">
        <f>IF(OR($E441="",$F441=""),"",'Сводка'!$C$4-$E441)</f>
        <v/>
      </c>
      <c r="H441" s="10">
        <f>IF($F441="","",IF($F441&lt;0,"аванс/переплата",IF($E441="","без срока",IF($G441&lt;=0,"не наступил",IF($G441&lt;=30,"0–30",IF($G441&lt;=60,"31–60",IF($G441&lt;=90,"61–90","90+")))))))</f>
        <v/>
      </c>
    </row>
    <row r="442">
      <c r="B442" s="11" t="n"/>
      <c r="D442" s="32" t="n"/>
      <c r="E442" s="32" t="n"/>
      <c r="F442" s="13" t="n"/>
      <c r="G442" s="9">
        <f>IF(OR($E442="",$F442=""),"",'Сводка'!$C$4-$E442)</f>
        <v/>
      </c>
      <c r="H442" s="10">
        <f>IF($F442="","",IF($F442&lt;0,"аванс/переплата",IF($E442="","без срока",IF($G442&lt;=0,"не наступил",IF($G442&lt;=30,"0–30",IF($G442&lt;=60,"31–60",IF($G442&lt;=90,"61–90","90+")))))))</f>
        <v/>
      </c>
    </row>
    <row r="443">
      <c r="B443" s="11" t="n"/>
      <c r="D443" s="32" t="n"/>
      <c r="E443" s="32" t="n"/>
      <c r="F443" s="13" t="n"/>
      <c r="G443" s="9">
        <f>IF(OR($E443="",$F443=""),"",'Сводка'!$C$4-$E443)</f>
        <v/>
      </c>
      <c r="H443" s="10">
        <f>IF($F443="","",IF($F443&lt;0,"аванс/переплата",IF($E443="","без срока",IF($G443&lt;=0,"не наступил",IF($G443&lt;=30,"0–30",IF($G443&lt;=60,"31–60",IF($G443&lt;=90,"61–90","90+")))))))</f>
        <v/>
      </c>
    </row>
    <row r="444">
      <c r="B444" s="11" t="n"/>
      <c r="D444" s="32" t="n"/>
      <c r="E444" s="32" t="n"/>
      <c r="F444" s="13" t="n"/>
      <c r="G444" s="9">
        <f>IF(OR($E444="",$F444=""),"",'Сводка'!$C$4-$E444)</f>
        <v/>
      </c>
      <c r="H444" s="10">
        <f>IF($F444="","",IF($F444&lt;0,"аванс/переплата",IF($E444="","без срока",IF($G444&lt;=0,"не наступил",IF($G444&lt;=30,"0–30",IF($G444&lt;=60,"31–60",IF($G444&lt;=90,"61–90","90+")))))))</f>
        <v/>
      </c>
    </row>
    <row r="445">
      <c r="B445" s="11" t="n"/>
      <c r="D445" s="32" t="n"/>
      <c r="E445" s="32" t="n"/>
      <c r="F445" s="13" t="n"/>
      <c r="G445" s="9">
        <f>IF(OR($E445="",$F445=""),"",'Сводка'!$C$4-$E445)</f>
        <v/>
      </c>
      <c r="H445" s="10">
        <f>IF($F445="","",IF($F445&lt;0,"аванс/переплата",IF($E445="","без срока",IF($G445&lt;=0,"не наступил",IF($G445&lt;=30,"0–30",IF($G445&lt;=60,"31–60",IF($G445&lt;=90,"61–90","90+")))))))</f>
        <v/>
      </c>
    </row>
    <row r="446">
      <c r="B446" s="11" t="n"/>
      <c r="D446" s="32" t="n"/>
      <c r="E446" s="32" t="n"/>
      <c r="F446" s="13" t="n"/>
      <c r="G446" s="9">
        <f>IF(OR($E446="",$F446=""),"",'Сводка'!$C$4-$E446)</f>
        <v/>
      </c>
      <c r="H446" s="10">
        <f>IF($F446="","",IF($F446&lt;0,"аванс/переплата",IF($E446="","без срока",IF($G446&lt;=0,"не наступил",IF($G446&lt;=30,"0–30",IF($G446&lt;=60,"31–60",IF($G446&lt;=90,"61–90","90+")))))))</f>
        <v/>
      </c>
    </row>
    <row r="447">
      <c r="B447" s="11" t="n"/>
      <c r="D447" s="32" t="n"/>
      <c r="E447" s="32" t="n"/>
      <c r="F447" s="13" t="n"/>
      <c r="G447" s="9">
        <f>IF(OR($E447="",$F447=""),"",'Сводка'!$C$4-$E447)</f>
        <v/>
      </c>
      <c r="H447" s="10">
        <f>IF($F447="","",IF($F447&lt;0,"аванс/переплата",IF($E447="","без срока",IF($G447&lt;=0,"не наступил",IF($G447&lt;=30,"0–30",IF($G447&lt;=60,"31–60",IF($G447&lt;=90,"61–90","90+")))))))</f>
        <v/>
      </c>
    </row>
    <row r="448">
      <c r="B448" s="11" t="n"/>
      <c r="D448" s="32" t="n"/>
      <c r="E448" s="32" t="n"/>
      <c r="F448" s="13" t="n"/>
      <c r="G448" s="9">
        <f>IF(OR($E448="",$F448=""),"",'Сводка'!$C$4-$E448)</f>
        <v/>
      </c>
      <c r="H448" s="10">
        <f>IF($F448="","",IF($F448&lt;0,"аванс/переплата",IF($E448="","без срока",IF($G448&lt;=0,"не наступил",IF($G448&lt;=30,"0–30",IF($G448&lt;=60,"31–60",IF($G448&lt;=90,"61–90","90+")))))))</f>
        <v/>
      </c>
    </row>
    <row r="449">
      <c r="B449" s="11" t="n"/>
      <c r="D449" s="32" t="n"/>
      <c r="E449" s="32" t="n"/>
      <c r="F449" s="13" t="n"/>
      <c r="G449" s="9">
        <f>IF(OR($E449="",$F449=""),"",'Сводка'!$C$4-$E449)</f>
        <v/>
      </c>
      <c r="H449" s="10">
        <f>IF($F449="","",IF($F449&lt;0,"аванс/переплата",IF($E449="","без срока",IF($G449&lt;=0,"не наступил",IF($G449&lt;=30,"0–30",IF($G449&lt;=60,"31–60",IF($G449&lt;=90,"61–90","90+")))))))</f>
        <v/>
      </c>
    </row>
    <row r="450">
      <c r="B450" s="11" t="n"/>
      <c r="D450" s="32" t="n"/>
      <c r="E450" s="32" t="n"/>
      <c r="F450" s="13" t="n"/>
      <c r="G450" s="9">
        <f>IF(OR($E450="",$F450=""),"",'Сводка'!$C$4-$E450)</f>
        <v/>
      </c>
      <c r="H450" s="10">
        <f>IF($F450="","",IF($F450&lt;0,"аванс/переплата",IF($E450="","без срока",IF($G450&lt;=0,"не наступил",IF($G450&lt;=30,"0–30",IF($G450&lt;=60,"31–60",IF($G450&lt;=90,"61–90","90+")))))))</f>
        <v/>
      </c>
    </row>
    <row r="451">
      <c r="B451" s="11" t="n"/>
      <c r="D451" s="32" t="n"/>
      <c r="E451" s="32" t="n"/>
      <c r="F451" s="13" t="n"/>
      <c r="G451" s="9">
        <f>IF(OR($E451="",$F451=""),"",'Сводка'!$C$4-$E451)</f>
        <v/>
      </c>
      <c r="H451" s="10">
        <f>IF($F451="","",IF($F451&lt;0,"аванс/переплата",IF($E451="","без срока",IF($G451&lt;=0,"не наступил",IF($G451&lt;=30,"0–30",IF($G451&lt;=60,"31–60",IF($G451&lt;=90,"61–90","90+")))))))</f>
        <v/>
      </c>
    </row>
    <row r="452">
      <c r="B452" s="11" t="n"/>
      <c r="D452" s="32" t="n"/>
      <c r="E452" s="32" t="n"/>
      <c r="F452" s="13" t="n"/>
      <c r="G452" s="9">
        <f>IF(OR($E452="",$F452=""),"",'Сводка'!$C$4-$E452)</f>
        <v/>
      </c>
      <c r="H452" s="10">
        <f>IF($F452="","",IF($F452&lt;0,"аванс/переплата",IF($E452="","без срока",IF($G452&lt;=0,"не наступил",IF($G452&lt;=30,"0–30",IF($G452&lt;=60,"31–60",IF($G452&lt;=90,"61–90","90+")))))))</f>
        <v/>
      </c>
    </row>
    <row r="453">
      <c r="B453" s="11" t="n"/>
      <c r="D453" s="32" t="n"/>
      <c r="E453" s="32" t="n"/>
      <c r="F453" s="13" t="n"/>
      <c r="G453" s="9">
        <f>IF(OR($E453="",$F453=""),"",'Сводка'!$C$4-$E453)</f>
        <v/>
      </c>
      <c r="H453" s="10">
        <f>IF($F453="","",IF($F453&lt;0,"аванс/переплата",IF($E453="","без срока",IF($G453&lt;=0,"не наступил",IF($G453&lt;=30,"0–30",IF($G453&lt;=60,"31–60",IF($G453&lt;=90,"61–90","90+")))))))</f>
        <v/>
      </c>
    </row>
    <row r="454">
      <c r="B454" s="11" t="n"/>
      <c r="D454" s="32" t="n"/>
      <c r="E454" s="32" t="n"/>
      <c r="F454" s="13" t="n"/>
      <c r="G454" s="9">
        <f>IF(OR($E454="",$F454=""),"",'Сводка'!$C$4-$E454)</f>
        <v/>
      </c>
      <c r="H454" s="10">
        <f>IF($F454="","",IF($F454&lt;0,"аванс/переплата",IF($E454="","без срока",IF($G454&lt;=0,"не наступил",IF($G454&lt;=30,"0–30",IF($G454&lt;=60,"31–60",IF($G454&lt;=90,"61–90","90+")))))))</f>
        <v/>
      </c>
    </row>
    <row r="455">
      <c r="B455" s="11" t="n"/>
      <c r="D455" s="32" t="n"/>
      <c r="E455" s="32" t="n"/>
      <c r="F455" s="13" t="n"/>
      <c r="G455" s="9">
        <f>IF(OR($E455="",$F455=""),"",'Сводка'!$C$4-$E455)</f>
        <v/>
      </c>
      <c r="H455" s="10">
        <f>IF($F455="","",IF($F455&lt;0,"аванс/переплата",IF($E455="","без срока",IF($G455&lt;=0,"не наступил",IF($G455&lt;=30,"0–30",IF($G455&lt;=60,"31–60",IF($G455&lt;=90,"61–90","90+")))))))</f>
        <v/>
      </c>
    </row>
    <row r="456">
      <c r="B456" s="11" t="n"/>
      <c r="D456" s="32" t="n"/>
      <c r="E456" s="32" t="n"/>
      <c r="F456" s="13" t="n"/>
      <c r="G456" s="9">
        <f>IF(OR($E456="",$F456=""),"",'Сводка'!$C$4-$E456)</f>
        <v/>
      </c>
      <c r="H456" s="10">
        <f>IF($F456="","",IF($F456&lt;0,"аванс/переплата",IF($E456="","без срока",IF($G456&lt;=0,"не наступил",IF($G456&lt;=30,"0–30",IF($G456&lt;=60,"31–60",IF($G456&lt;=90,"61–90","90+")))))))</f>
        <v/>
      </c>
    </row>
    <row r="457">
      <c r="B457" s="11" t="n"/>
      <c r="D457" s="32" t="n"/>
      <c r="E457" s="32" t="n"/>
      <c r="F457" s="13" t="n"/>
      <c r="G457" s="9">
        <f>IF(OR($E457="",$F457=""),"",'Сводка'!$C$4-$E457)</f>
        <v/>
      </c>
      <c r="H457" s="10">
        <f>IF($F457="","",IF($F457&lt;0,"аванс/переплата",IF($E457="","без срока",IF($G457&lt;=0,"не наступил",IF($G457&lt;=30,"0–30",IF($G457&lt;=60,"31–60",IF($G457&lt;=90,"61–90","90+")))))))</f>
        <v/>
      </c>
    </row>
    <row r="458">
      <c r="B458" s="11" t="n"/>
      <c r="D458" s="32" t="n"/>
      <c r="E458" s="32" t="n"/>
      <c r="F458" s="13" t="n"/>
      <c r="G458" s="9">
        <f>IF(OR($E458="",$F458=""),"",'Сводка'!$C$4-$E458)</f>
        <v/>
      </c>
      <c r="H458" s="10">
        <f>IF($F458="","",IF($F458&lt;0,"аванс/переплата",IF($E458="","без срока",IF($G458&lt;=0,"не наступил",IF($G458&lt;=30,"0–30",IF($G458&lt;=60,"31–60",IF($G458&lt;=90,"61–90","90+")))))))</f>
        <v/>
      </c>
    </row>
    <row r="459">
      <c r="B459" s="11" t="n"/>
      <c r="D459" s="32" t="n"/>
      <c r="E459" s="32" t="n"/>
      <c r="F459" s="13" t="n"/>
      <c r="G459" s="9">
        <f>IF(OR($E459="",$F459=""),"",'Сводка'!$C$4-$E459)</f>
        <v/>
      </c>
      <c r="H459" s="10">
        <f>IF($F459="","",IF($F459&lt;0,"аванс/переплата",IF($E459="","без срока",IF($G459&lt;=0,"не наступил",IF($G459&lt;=30,"0–30",IF($G459&lt;=60,"31–60",IF($G459&lt;=90,"61–90","90+")))))))</f>
        <v/>
      </c>
    </row>
    <row r="460">
      <c r="B460" s="11" t="n"/>
      <c r="D460" s="32" t="n"/>
      <c r="E460" s="32" t="n"/>
      <c r="F460" s="13" t="n"/>
      <c r="G460" s="9">
        <f>IF(OR($E460="",$F460=""),"",'Сводка'!$C$4-$E460)</f>
        <v/>
      </c>
      <c r="H460" s="10">
        <f>IF($F460="","",IF($F460&lt;0,"аванс/переплата",IF($E460="","без срока",IF($G460&lt;=0,"не наступил",IF($G460&lt;=30,"0–30",IF($G460&lt;=60,"31–60",IF($G460&lt;=90,"61–90","90+")))))))</f>
        <v/>
      </c>
    </row>
    <row r="461">
      <c r="B461" s="11" t="n"/>
      <c r="D461" s="32" t="n"/>
      <c r="E461" s="32" t="n"/>
      <c r="F461" s="13" t="n"/>
      <c r="G461" s="9">
        <f>IF(OR($E461="",$F461=""),"",'Сводка'!$C$4-$E461)</f>
        <v/>
      </c>
      <c r="H461" s="10">
        <f>IF($F461="","",IF($F461&lt;0,"аванс/переплата",IF($E461="","без срока",IF($G461&lt;=0,"не наступил",IF($G461&lt;=30,"0–30",IF($G461&lt;=60,"31–60",IF($G461&lt;=90,"61–90","90+")))))))</f>
        <v/>
      </c>
    </row>
    <row r="462">
      <c r="B462" s="11" t="n"/>
      <c r="D462" s="32" t="n"/>
      <c r="E462" s="32" t="n"/>
      <c r="F462" s="13" t="n"/>
      <c r="G462" s="9">
        <f>IF(OR($E462="",$F462=""),"",'Сводка'!$C$4-$E462)</f>
        <v/>
      </c>
      <c r="H462" s="10">
        <f>IF($F462="","",IF($F462&lt;0,"аванс/переплата",IF($E462="","без срока",IF($G462&lt;=0,"не наступил",IF($G462&lt;=30,"0–30",IF($G462&lt;=60,"31–60",IF($G462&lt;=90,"61–90","90+")))))))</f>
        <v/>
      </c>
    </row>
    <row r="463">
      <c r="B463" s="11" t="n"/>
      <c r="D463" s="32" t="n"/>
      <c r="E463" s="32" t="n"/>
      <c r="F463" s="13" t="n"/>
      <c r="G463" s="9">
        <f>IF(OR($E463="",$F463=""),"",'Сводка'!$C$4-$E463)</f>
        <v/>
      </c>
      <c r="H463" s="10">
        <f>IF($F463="","",IF($F463&lt;0,"аванс/переплата",IF($E463="","без срока",IF($G463&lt;=0,"не наступил",IF($G463&lt;=30,"0–30",IF($G463&lt;=60,"31–60",IF($G463&lt;=90,"61–90","90+")))))))</f>
        <v/>
      </c>
    </row>
    <row r="464">
      <c r="B464" s="11" t="n"/>
      <c r="D464" s="32" t="n"/>
      <c r="E464" s="32" t="n"/>
      <c r="F464" s="13" t="n"/>
      <c r="G464" s="9">
        <f>IF(OR($E464="",$F464=""),"",'Сводка'!$C$4-$E464)</f>
        <v/>
      </c>
      <c r="H464" s="10">
        <f>IF($F464="","",IF($F464&lt;0,"аванс/переплата",IF($E464="","без срока",IF($G464&lt;=0,"не наступил",IF($G464&lt;=30,"0–30",IF($G464&lt;=60,"31–60",IF($G464&lt;=90,"61–90","90+")))))))</f>
        <v/>
      </c>
    </row>
    <row r="465">
      <c r="B465" s="11" t="n"/>
      <c r="D465" s="32" t="n"/>
      <c r="E465" s="32" t="n"/>
      <c r="F465" s="13" t="n"/>
      <c r="G465" s="9">
        <f>IF(OR($E465="",$F465=""),"",'Сводка'!$C$4-$E465)</f>
        <v/>
      </c>
      <c r="H465" s="10">
        <f>IF($F465="","",IF($F465&lt;0,"аванс/переплата",IF($E465="","без срока",IF($G465&lt;=0,"не наступил",IF($G465&lt;=30,"0–30",IF($G465&lt;=60,"31–60",IF($G465&lt;=90,"61–90","90+")))))))</f>
        <v/>
      </c>
    </row>
    <row r="466">
      <c r="B466" s="11" t="n"/>
      <c r="D466" s="32" t="n"/>
      <c r="E466" s="32" t="n"/>
      <c r="F466" s="13" t="n"/>
      <c r="G466" s="9">
        <f>IF(OR($E466="",$F466=""),"",'Сводка'!$C$4-$E466)</f>
        <v/>
      </c>
      <c r="H466" s="10">
        <f>IF($F466="","",IF($F466&lt;0,"аванс/переплата",IF($E466="","без срока",IF($G466&lt;=0,"не наступил",IF($G466&lt;=30,"0–30",IF($G466&lt;=60,"31–60",IF($G466&lt;=90,"61–90","90+")))))))</f>
        <v/>
      </c>
    </row>
    <row r="467">
      <c r="B467" s="11" t="n"/>
      <c r="D467" s="32" t="n"/>
      <c r="E467" s="32" t="n"/>
      <c r="F467" s="13" t="n"/>
      <c r="G467" s="9">
        <f>IF(OR($E467="",$F467=""),"",'Сводка'!$C$4-$E467)</f>
        <v/>
      </c>
      <c r="H467" s="10">
        <f>IF($F467="","",IF($F467&lt;0,"аванс/переплата",IF($E467="","без срока",IF($G467&lt;=0,"не наступил",IF($G467&lt;=30,"0–30",IF($G467&lt;=60,"31–60",IF($G467&lt;=90,"61–90","90+")))))))</f>
        <v/>
      </c>
    </row>
    <row r="468">
      <c r="B468" s="11" t="n"/>
      <c r="D468" s="32" t="n"/>
      <c r="E468" s="32" t="n"/>
      <c r="F468" s="13" t="n"/>
      <c r="G468" s="9">
        <f>IF(OR($E468="",$F468=""),"",'Сводка'!$C$4-$E468)</f>
        <v/>
      </c>
      <c r="H468" s="10">
        <f>IF($F468="","",IF($F468&lt;0,"аванс/переплата",IF($E468="","без срока",IF($G468&lt;=0,"не наступил",IF($G468&lt;=30,"0–30",IF($G468&lt;=60,"31–60",IF($G468&lt;=90,"61–90","90+")))))))</f>
        <v/>
      </c>
    </row>
    <row r="469">
      <c r="B469" s="11" t="n"/>
      <c r="D469" s="32" t="n"/>
      <c r="E469" s="32" t="n"/>
      <c r="F469" s="13" t="n"/>
      <c r="G469" s="9">
        <f>IF(OR($E469="",$F469=""),"",'Сводка'!$C$4-$E469)</f>
        <v/>
      </c>
      <c r="H469" s="10">
        <f>IF($F469="","",IF($F469&lt;0,"аванс/переплата",IF($E469="","без срока",IF($G469&lt;=0,"не наступил",IF($G469&lt;=30,"0–30",IF($G469&lt;=60,"31–60",IF($G469&lt;=90,"61–90","90+")))))))</f>
        <v/>
      </c>
    </row>
    <row r="470">
      <c r="B470" s="11" t="n"/>
      <c r="D470" s="32" t="n"/>
      <c r="E470" s="32" t="n"/>
      <c r="F470" s="13" t="n"/>
      <c r="G470" s="9">
        <f>IF(OR($E470="",$F470=""),"",'Сводка'!$C$4-$E470)</f>
        <v/>
      </c>
      <c r="H470" s="10">
        <f>IF($F470="","",IF($F470&lt;0,"аванс/переплата",IF($E470="","без срока",IF($G470&lt;=0,"не наступил",IF($G470&lt;=30,"0–30",IF($G470&lt;=60,"31–60",IF($G470&lt;=90,"61–90","90+")))))))</f>
        <v/>
      </c>
    </row>
    <row r="471">
      <c r="B471" s="11" t="n"/>
      <c r="D471" s="32" t="n"/>
      <c r="E471" s="32" t="n"/>
      <c r="F471" s="13" t="n"/>
      <c r="G471" s="9">
        <f>IF(OR($E471="",$F471=""),"",'Сводка'!$C$4-$E471)</f>
        <v/>
      </c>
      <c r="H471" s="10">
        <f>IF($F471="","",IF($F471&lt;0,"аванс/переплата",IF($E471="","без срока",IF($G471&lt;=0,"не наступил",IF($G471&lt;=30,"0–30",IF($G471&lt;=60,"31–60",IF($G471&lt;=90,"61–90","90+")))))))</f>
        <v/>
      </c>
    </row>
    <row r="472">
      <c r="B472" s="11" t="n"/>
      <c r="D472" s="32" t="n"/>
      <c r="E472" s="32" t="n"/>
      <c r="F472" s="13" t="n"/>
      <c r="G472" s="9">
        <f>IF(OR($E472="",$F472=""),"",'Сводка'!$C$4-$E472)</f>
        <v/>
      </c>
      <c r="H472" s="10">
        <f>IF($F472="","",IF($F472&lt;0,"аванс/переплата",IF($E472="","без срока",IF($G472&lt;=0,"не наступил",IF($G472&lt;=30,"0–30",IF($G472&lt;=60,"31–60",IF($G472&lt;=90,"61–90","90+")))))))</f>
        <v/>
      </c>
    </row>
    <row r="473">
      <c r="B473" s="11" t="n"/>
      <c r="D473" s="32" t="n"/>
      <c r="E473" s="32" t="n"/>
      <c r="F473" s="13" t="n"/>
      <c r="G473" s="9">
        <f>IF(OR($E473="",$F473=""),"",'Сводка'!$C$4-$E473)</f>
        <v/>
      </c>
      <c r="H473" s="10">
        <f>IF($F473="","",IF($F473&lt;0,"аванс/переплата",IF($E473="","без срока",IF($G473&lt;=0,"не наступил",IF($G473&lt;=30,"0–30",IF($G473&lt;=60,"31–60",IF($G473&lt;=90,"61–90","90+")))))))</f>
        <v/>
      </c>
    </row>
    <row r="474">
      <c r="B474" s="11" t="n"/>
      <c r="D474" s="32" t="n"/>
      <c r="E474" s="32" t="n"/>
      <c r="F474" s="13" t="n"/>
      <c r="G474" s="9">
        <f>IF(OR($E474="",$F474=""),"",'Сводка'!$C$4-$E474)</f>
        <v/>
      </c>
      <c r="H474" s="10">
        <f>IF($F474="","",IF($F474&lt;0,"аванс/переплата",IF($E474="","без срока",IF($G474&lt;=0,"не наступил",IF($G474&lt;=30,"0–30",IF($G474&lt;=60,"31–60",IF($G474&lt;=90,"61–90","90+")))))))</f>
        <v/>
      </c>
    </row>
    <row r="475">
      <c r="B475" s="11" t="n"/>
      <c r="D475" s="32" t="n"/>
      <c r="E475" s="32" t="n"/>
      <c r="F475" s="13" t="n"/>
      <c r="G475" s="9">
        <f>IF(OR($E475="",$F475=""),"",'Сводка'!$C$4-$E475)</f>
        <v/>
      </c>
      <c r="H475" s="10">
        <f>IF($F475="","",IF($F475&lt;0,"аванс/переплата",IF($E475="","без срока",IF($G475&lt;=0,"не наступил",IF($G475&lt;=30,"0–30",IF($G475&lt;=60,"31–60",IF($G475&lt;=90,"61–90","90+")))))))</f>
        <v/>
      </c>
    </row>
    <row r="476">
      <c r="B476" s="11" t="n"/>
      <c r="D476" s="32" t="n"/>
      <c r="E476" s="32" t="n"/>
      <c r="F476" s="13" t="n"/>
      <c r="G476" s="9">
        <f>IF(OR($E476="",$F476=""),"",'Сводка'!$C$4-$E476)</f>
        <v/>
      </c>
      <c r="H476" s="10">
        <f>IF($F476="","",IF($F476&lt;0,"аванс/переплата",IF($E476="","без срока",IF($G476&lt;=0,"не наступил",IF($G476&lt;=30,"0–30",IF($G476&lt;=60,"31–60",IF($G476&lt;=90,"61–90","90+")))))))</f>
        <v/>
      </c>
    </row>
    <row r="477">
      <c r="B477" s="11" t="n"/>
      <c r="D477" s="32" t="n"/>
      <c r="E477" s="32" t="n"/>
      <c r="F477" s="13" t="n"/>
      <c r="G477" s="9">
        <f>IF(OR($E477="",$F477=""),"",'Сводка'!$C$4-$E477)</f>
        <v/>
      </c>
      <c r="H477" s="10">
        <f>IF($F477="","",IF($F477&lt;0,"аванс/переплата",IF($E477="","без срока",IF($G477&lt;=0,"не наступил",IF($G477&lt;=30,"0–30",IF($G477&lt;=60,"31–60",IF($G477&lt;=90,"61–90","90+")))))))</f>
        <v/>
      </c>
    </row>
    <row r="478">
      <c r="B478" s="11" t="n"/>
      <c r="D478" s="32" t="n"/>
      <c r="E478" s="32" t="n"/>
      <c r="F478" s="13" t="n"/>
      <c r="G478" s="9">
        <f>IF(OR($E478="",$F478=""),"",'Сводка'!$C$4-$E478)</f>
        <v/>
      </c>
      <c r="H478" s="10">
        <f>IF($F478="","",IF($F478&lt;0,"аванс/переплата",IF($E478="","без срока",IF($G478&lt;=0,"не наступил",IF($G478&lt;=30,"0–30",IF($G478&lt;=60,"31–60",IF($G478&lt;=90,"61–90","90+")))))))</f>
        <v/>
      </c>
    </row>
    <row r="479">
      <c r="B479" s="11" t="n"/>
      <c r="D479" s="32" t="n"/>
      <c r="E479" s="32" t="n"/>
      <c r="F479" s="13" t="n"/>
      <c r="G479" s="9">
        <f>IF(OR($E479="",$F479=""),"",'Сводка'!$C$4-$E479)</f>
        <v/>
      </c>
      <c r="H479" s="10">
        <f>IF($F479="","",IF($F479&lt;0,"аванс/переплата",IF($E479="","без срока",IF($G479&lt;=0,"не наступил",IF($G479&lt;=30,"0–30",IF($G479&lt;=60,"31–60",IF($G479&lt;=90,"61–90","90+")))))))</f>
        <v/>
      </c>
    </row>
    <row r="480">
      <c r="B480" s="11" t="n"/>
      <c r="D480" s="32" t="n"/>
      <c r="E480" s="32" t="n"/>
      <c r="F480" s="13" t="n"/>
      <c r="G480" s="9">
        <f>IF(OR($E480="",$F480=""),"",'Сводка'!$C$4-$E480)</f>
        <v/>
      </c>
      <c r="H480" s="10">
        <f>IF($F480="","",IF($F480&lt;0,"аванс/переплата",IF($E480="","без срока",IF($G480&lt;=0,"не наступил",IF($G480&lt;=30,"0–30",IF($G480&lt;=60,"31–60",IF($G480&lt;=90,"61–90","90+")))))))</f>
        <v/>
      </c>
    </row>
    <row r="481">
      <c r="B481" s="11" t="n"/>
      <c r="D481" s="32" t="n"/>
      <c r="E481" s="32" t="n"/>
      <c r="F481" s="13" t="n"/>
      <c r="G481" s="9">
        <f>IF(OR($E481="",$F481=""),"",'Сводка'!$C$4-$E481)</f>
        <v/>
      </c>
      <c r="H481" s="10">
        <f>IF($F481="","",IF($F481&lt;0,"аванс/переплата",IF($E481="","без срока",IF($G481&lt;=0,"не наступил",IF($G481&lt;=30,"0–30",IF($G481&lt;=60,"31–60",IF($G481&lt;=90,"61–90","90+")))))))</f>
        <v/>
      </c>
    </row>
    <row r="482">
      <c r="B482" s="11" t="n"/>
      <c r="D482" s="32" t="n"/>
      <c r="E482" s="32" t="n"/>
      <c r="F482" s="13" t="n"/>
      <c r="G482" s="9">
        <f>IF(OR($E482="",$F482=""),"",'Сводка'!$C$4-$E482)</f>
        <v/>
      </c>
      <c r="H482" s="10">
        <f>IF($F482="","",IF($F482&lt;0,"аванс/переплата",IF($E482="","без срока",IF($G482&lt;=0,"не наступил",IF($G482&lt;=30,"0–30",IF($G482&lt;=60,"31–60",IF($G482&lt;=90,"61–90","90+")))))))</f>
        <v/>
      </c>
    </row>
    <row r="483">
      <c r="B483" s="11" t="n"/>
      <c r="D483" s="32" t="n"/>
      <c r="E483" s="32" t="n"/>
      <c r="F483" s="13" t="n"/>
      <c r="G483" s="9">
        <f>IF(OR($E483="",$F483=""),"",'Сводка'!$C$4-$E483)</f>
        <v/>
      </c>
      <c r="H483" s="10">
        <f>IF($F483="","",IF($F483&lt;0,"аванс/переплата",IF($E483="","без срока",IF($G483&lt;=0,"не наступил",IF($G483&lt;=30,"0–30",IF($G483&lt;=60,"31–60",IF($G483&lt;=90,"61–90","90+")))))))</f>
        <v/>
      </c>
    </row>
    <row r="484">
      <c r="B484" s="11" t="n"/>
      <c r="D484" s="32" t="n"/>
      <c r="E484" s="32" t="n"/>
      <c r="F484" s="13" t="n"/>
      <c r="G484" s="9">
        <f>IF(OR($E484="",$F484=""),"",'Сводка'!$C$4-$E484)</f>
        <v/>
      </c>
      <c r="H484" s="10">
        <f>IF($F484="","",IF($F484&lt;0,"аванс/переплата",IF($E484="","без срока",IF($G484&lt;=0,"не наступил",IF($G484&lt;=30,"0–30",IF($G484&lt;=60,"31–60",IF($G484&lt;=90,"61–90","90+")))))))</f>
        <v/>
      </c>
    </row>
    <row r="485">
      <c r="B485" s="11" t="n"/>
      <c r="D485" s="32" t="n"/>
      <c r="E485" s="32" t="n"/>
      <c r="F485" s="13" t="n"/>
      <c r="G485" s="9">
        <f>IF(OR($E485="",$F485=""),"",'Сводка'!$C$4-$E485)</f>
        <v/>
      </c>
      <c r="H485" s="10">
        <f>IF($F485="","",IF($F485&lt;0,"аванс/переплата",IF($E485="","без срока",IF($G485&lt;=0,"не наступил",IF($G485&lt;=30,"0–30",IF($G485&lt;=60,"31–60",IF($G485&lt;=90,"61–90","90+")))))))</f>
        <v/>
      </c>
    </row>
    <row r="486">
      <c r="B486" s="11" t="n"/>
      <c r="D486" s="32" t="n"/>
      <c r="E486" s="32" t="n"/>
      <c r="F486" s="13" t="n"/>
      <c r="G486" s="9">
        <f>IF(OR($E486="",$F486=""),"",'Сводка'!$C$4-$E486)</f>
        <v/>
      </c>
      <c r="H486" s="10">
        <f>IF($F486="","",IF($F486&lt;0,"аванс/переплата",IF($E486="","без срока",IF($G486&lt;=0,"не наступил",IF($G486&lt;=30,"0–30",IF($G486&lt;=60,"31–60",IF($G486&lt;=90,"61–90","90+")))))))</f>
        <v/>
      </c>
    </row>
    <row r="487">
      <c r="B487" s="11" t="n"/>
      <c r="D487" s="32" t="n"/>
      <c r="E487" s="32" t="n"/>
      <c r="F487" s="13" t="n"/>
      <c r="G487" s="9">
        <f>IF(OR($E487="",$F487=""),"",'Сводка'!$C$4-$E487)</f>
        <v/>
      </c>
      <c r="H487" s="10">
        <f>IF($F487="","",IF($F487&lt;0,"аванс/переплата",IF($E487="","без срока",IF($G487&lt;=0,"не наступил",IF($G487&lt;=30,"0–30",IF($G487&lt;=60,"31–60",IF($G487&lt;=90,"61–90","90+")))))))</f>
        <v/>
      </c>
    </row>
    <row r="488">
      <c r="B488" s="11" t="n"/>
      <c r="D488" s="32" t="n"/>
      <c r="E488" s="32" t="n"/>
      <c r="F488" s="13" t="n"/>
      <c r="G488" s="9">
        <f>IF(OR($E488="",$F488=""),"",'Сводка'!$C$4-$E488)</f>
        <v/>
      </c>
      <c r="H488" s="10">
        <f>IF($F488="","",IF($F488&lt;0,"аванс/переплата",IF($E488="","без срока",IF($G488&lt;=0,"не наступил",IF($G488&lt;=30,"0–30",IF($G488&lt;=60,"31–60",IF($G488&lt;=90,"61–90","90+")))))))</f>
        <v/>
      </c>
    </row>
    <row r="489">
      <c r="B489" s="11" t="n"/>
      <c r="D489" s="32" t="n"/>
      <c r="E489" s="32" t="n"/>
      <c r="F489" s="13" t="n"/>
      <c r="G489" s="9">
        <f>IF(OR($E489="",$F489=""),"",'Сводка'!$C$4-$E489)</f>
        <v/>
      </c>
      <c r="H489" s="10">
        <f>IF($F489="","",IF($F489&lt;0,"аванс/переплата",IF($E489="","без срока",IF($G489&lt;=0,"не наступил",IF($G489&lt;=30,"0–30",IF($G489&lt;=60,"31–60",IF($G489&lt;=90,"61–90","90+")))))))</f>
        <v/>
      </c>
    </row>
    <row r="490">
      <c r="B490" s="11" t="n"/>
      <c r="D490" s="32" t="n"/>
      <c r="E490" s="32" t="n"/>
      <c r="F490" s="13" t="n"/>
      <c r="G490" s="9">
        <f>IF(OR($E490="",$F490=""),"",'Сводка'!$C$4-$E490)</f>
        <v/>
      </c>
      <c r="H490" s="10">
        <f>IF($F490="","",IF($F490&lt;0,"аванс/переплата",IF($E490="","без срока",IF($G490&lt;=0,"не наступил",IF($G490&lt;=30,"0–30",IF($G490&lt;=60,"31–60",IF($G490&lt;=90,"61–90","90+")))))))</f>
        <v/>
      </c>
    </row>
    <row r="491">
      <c r="B491" s="11" t="n"/>
      <c r="D491" s="32" t="n"/>
      <c r="E491" s="32" t="n"/>
      <c r="F491" s="13" t="n"/>
      <c r="G491" s="9">
        <f>IF(OR($E491="",$F491=""),"",'Сводка'!$C$4-$E491)</f>
        <v/>
      </c>
      <c r="H491" s="10">
        <f>IF($F491="","",IF($F491&lt;0,"аванс/переплата",IF($E491="","без срока",IF($G491&lt;=0,"не наступил",IF($G491&lt;=30,"0–30",IF($G491&lt;=60,"31–60",IF($G491&lt;=90,"61–90","90+")))))))</f>
        <v/>
      </c>
    </row>
    <row r="492">
      <c r="B492" s="11" t="n"/>
      <c r="D492" s="32" t="n"/>
      <c r="E492" s="32" t="n"/>
      <c r="F492" s="13" t="n"/>
      <c r="G492" s="9">
        <f>IF(OR($E492="",$F492=""),"",'Сводка'!$C$4-$E492)</f>
        <v/>
      </c>
      <c r="H492" s="10">
        <f>IF($F492="","",IF($F492&lt;0,"аванс/переплата",IF($E492="","без срока",IF($G492&lt;=0,"не наступил",IF($G492&lt;=30,"0–30",IF($G492&lt;=60,"31–60",IF($G492&lt;=90,"61–90","90+")))))))</f>
        <v/>
      </c>
    </row>
    <row r="493">
      <c r="B493" s="11" t="n"/>
      <c r="D493" s="32" t="n"/>
      <c r="E493" s="32" t="n"/>
      <c r="F493" s="13" t="n"/>
      <c r="G493" s="9">
        <f>IF(OR($E493="",$F493=""),"",'Сводка'!$C$4-$E493)</f>
        <v/>
      </c>
      <c r="H493" s="10">
        <f>IF($F493="","",IF($F493&lt;0,"аванс/переплата",IF($E493="","без срока",IF($G493&lt;=0,"не наступил",IF($G493&lt;=30,"0–30",IF($G493&lt;=60,"31–60",IF($G493&lt;=90,"61–90","90+")))))))</f>
        <v/>
      </c>
    </row>
    <row r="494">
      <c r="B494" s="11" t="n"/>
      <c r="D494" s="32" t="n"/>
      <c r="E494" s="32" t="n"/>
      <c r="F494" s="13" t="n"/>
      <c r="G494" s="9">
        <f>IF(OR($E494="",$F494=""),"",'Сводка'!$C$4-$E494)</f>
        <v/>
      </c>
      <c r="H494" s="10">
        <f>IF($F494="","",IF($F494&lt;0,"аванс/переплата",IF($E494="","без срока",IF($G494&lt;=0,"не наступил",IF($G494&lt;=30,"0–30",IF($G494&lt;=60,"31–60",IF($G494&lt;=90,"61–90","90+")))))))</f>
        <v/>
      </c>
    </row>
    <row r="495">
      <c r="B495" s="11" t="n"/>
      <c r="D495" s="32" t="n"/>
      <c r="E495" s="32" t="n"/>
      <c r="F495" s="13" t="n"/>
      <c r="G495" s="9">
        <f>IF(OR($E495="",$F495=""),"",'Сводка'!$C$4-$E495)</f>
        <v/>
      </c>
      <c r="H495" s="10">
        <f>IF($F495="","",IF($F495&lt;0,"аванс/переплата",IF($E495="","без срока",IF($G495&lt;=0,"не наступил",IF($G495&lt;=30,"0–30",IF($G495&lt;=60,"31–60",IF($G495&lt;=90,"61–90","90+")))))))</f>
        <v/>
      </c>
    </row>
    <row r="496">
      <c r="B496" s="11" t="n"/>
      <c r="D496" s="32" t="n"/>
      <c r="E496" s="32" t="n"/>
      <c r="F496" s="13" t="n"/>
      <c r="G496" s="9">
        <f>IF(OR($E496="",$F496=""),"",'Сводка'!$C$4-$E496)</f>
        <v/>
      </c>
      <c r="H496" s="10">
        <f>IF($F496="","",IF($F496&lt;0,"аванс/переплата",IF($E496="","без срока",IF($G496&lt;=0,"не наступил",IF($G496&lt;=30,"0–30",IF($G496&lt;=60,"31–60",IF($G496&lt;=90,"61–90","90+")))))))</f>
        <v/>
      </c>
    </row>
    <row r="497">
      <c r="B497" s="11" t="n"/>
      <c r="D497" s="32" t="n"/>
      <c r="E497" s="32" t="n"/>
      <c r="F497" s="13" t="n"/>
      <c r="G497" s="9">
        <f>IF(OR($E497="",$F497=""),"",'Сводка'!$C$4-$E497)</f>
        <v/>
      </c>
      <c r="H497" s="10">
        <f>IF($F497="","",IF($F497&lt;0,"аванс/переплата",IF($E497="","без срока",IF($G497&lt;=0,"не наступил",IF($G497&lt;=30,"0–30",IF($G497&lt;=60,"31–60",IF($G497&lt;=90,"61–90","90+")))))))</f>
        <v/>
      </c>
    </row>
    <row r="498">
      <c r="B498" s="11" t="n"/>
      <c r="D498" s="32" t="n"/>
      <c r="E498" s="32" t="n"/>
      <c r="F498" s="13" t="n"/>
      <c r="G498" s="9">
        <f>IF(OR($E498="",$F498=""),"",'Сводка'!$C$4-$E498)</f>
        <v/>
      </c>
      <c r="H498" s="10">
        <f>IF($F498="","",IF($F498&lt;0,"аванс/переплата",IF($E498="","без срока",IF($G498&lt;=0,"не наступил",IF($G498&lt;=30,"0–30",IF($G498&lt;=60,"31–60",IF($G498&lt;=90,"61–90","90+")))))))</f>
        <v/>
      </c>
    </row>
    <row r="499">
      <c r="B499" s="11" t="n"/>
      <c r="D499" s="32" t="n"/>
      <c r="E499" s="32" t="n"/>
      <c r="F499" s="13" t="n"/>
      <c r="G499" s="9">
        <f>IF(OR($E499="",$F499=""),"",'Сводка'!$C$4-$E499)</f>
        <v/>
      </c>
      <c r="H499" s="10">
        <f>IF($F499="","",IF($F499&lt;0,"аванс/переплата",IF($E499="","без срока",IF($G499&lt;=0,"не наступил",IF($G499&lt;=30,"0–30",IF($G499&lt;=60,"31–60",IF($G499&lt;=90,"61–90","90+")))))))</f>
        <v/>
      </c>
    </row>
    <row r="500">
      <c r="B500" s="11" t="n"/>
      <c r="D500" s="32" t="n"/>
      <c r="E500" s="32" t="n"/>
      <c r="F500" s="13" t="n"/>
      <c r="G500" s="9">
        <f>IF(OR($E500="",$F500=""),"",'Сводка'!$C$4-$E500)</f>
        <v/>
      </c>
      <c r="H500" s="10">
        <f>IF($F500="","",IF($F500&lt;0,"аванс/переплата",IF($E500="","без срока",IF($G500&lt;=0,"не наступил",IF($G500&lt;=30,"0–30",IF($G500&lt;=60,"31–60",IF($G500&lt;=90,"61–90","90+")))))))</f>
        <v/>
      </c>
    </row>
    <row r="501">
      <c r="B501" s="11" t="n"/>
      <c r="D501" s="32" t="n"/>
      <c r="E501" s="32" t="n"/>
      <c r="F501" s="13" t="n"/>
      <c r="G501" s="9">
        <f>IF(OR($E501="",$F501=""),"",'Сводка'!$C$4-$E501)</f>
        <v/>
      </c>
      <c r="H501" s="10">
        <f>IF($F501="","",IF($F501&lt;0,"аванс/переплата",IF($E501="","без срока",IF($G501&lt;=0,"не наступил",IF($G501&lt;=30,"0–30",IF($G501&lt;=60,"31–60",IF($G501&lt;=90,"61–90","90+")))))))</f>
        <v/>
      </c>
    </row>
    <row r="502">
      <c r="B502" s="11" t="n"/>
      <c r="D502" s="32" t="n"/>
      <c r="E502" s="32" t="n"/>
      <c r="F502" s="13" t="n"/>
      <c r="G502" s="9">
        <f>IF(OR($E502="",$F502=""),"",'Сводка'!$C$4-$E502)</f>
        <v/>
      </c>
      <c r="H502" s="10">
        <f>IF($F502="","",IF($F502&lt;0,"аванс/переплата",IF($E502="","без срока",IF($G502&lt;=0,"не наступил",IF($G502&lt;=30,"0–30",IF($G502&lt;=60,"31–60",IF($G502&lt;=90,"61–90","90+")))))))</f>
        <v/>
      </c>
    </row>
    <row r="503">
      <c r="B503" s="11" t="n"/>
      <c r="D503" s="32" t="n"/>
      <c r="E503" s="32" t="n"/>
      <c r="F503" s="13" t="n"/>
      <c r="G503" s="9">
        <f>IF(OR($E503="",$F503=""),"",'Сводка'!$C$4-$E503)</f>
        <v/>
      </c>
      <c r="H503" s="10">
        <f>IF($F503="","",IF($F503&lt;0,"аванс/переплата",IF($E503="","без срока",IF($G503&lt;=0,"не наступил",IF($G503&lt;=30,"0–30",IF($G503&lt;=60,"31–60",IF($G503&lt;=90,"61–90","90+")))))))</f>
        <v/>
      </c>
    </row>
    <row r="504">
      <c r="B504" s="11" t="n"/>
      <c r="D504" s="32" t="n"/>
      <c r="E504" s="32" t="n"/>
      <c r="F504" s="13" t="n"/>
      <c r="G504" s="9">
        <f>IF(OR($E504="",$F504=""),"",'Сводка'!$C$4-$E504)</f>
        <v/>
      </c>
      <c r="H504" s="10">
        <f>IF($F504="","",IF($F504&lt;0,"аванс/переплата",IF($E504="","без срока",IF($G504&lt;=0,"не наступил",IF($G504&lt;=30,"0–30",IF($G504&lt;=60,"31–60",IF($G504&lt;=90,"61–90","90+")))))))</f>
        <v/>
      </c>
    </row>
    <row r="505">
      <c r="B505" s="11" t="n"/>
      <c r="D505" s="32" t="n"/>
      <c r="E505" s="32" t="n"/>
      <c r="F505" s="13" t="n"/>
      <c r="G505" s="9">
        <f>IF(OR($E505="",$F505=""),"",'Сводка'!$C$4-$E505)</f>
        <v/>
      </c>
      <c r="H505" s="10">
        <f>IF($F505="","",IF($F505&lt;0,"аванс/переплата",IF($E505="","без срока",IF($G505&lt;=0,"не наступил",IF($G505&lt;=30,"0–30",IF($G505&lt;=60,"31–60",IF($G505&lt;=90,"61–90","90+")))))))</f>
        <v/>
      </c>
    </row>
  </sheetData>
  <autoFilter ref="A5:H5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4" customWidth="1" min="1" max="1"/>
    <col width="52" customWidth="1" min="2" max="2"/>
    <col width="16" customWidth="1" min="3" max="3"/>
    <col width="12" customWidth="1" min="4" max="4"/>
    <col width="18" customWidth="1" min="5" max="5"/>
    <col width="13" customWidth="1" min="6" max="6"/>
  </cols>
  <sheetData>
    <row r="1">
      <c r="A1" s="1" t="inlineStr">
        <is>
          <t>Отчёт по старению дебиторской задолженности</t>
        </is>
      </c>
    </row>
    <row r="2">
      <c r="A2" s="2" t="inlineStr">
        <is>
          <t>Дни просрочки считаются от срока оплаты документа. Поменяйте дату отчёта в C4 — пересчитается вся книга.</t>
        </is>
      </c>
    </row>
    <row r="3"/>
    <row r="4">
      <c r="B4" s="14" t="inlineStr">
        <is>
          <t>Дата отчёта</t>
        </is>
      </c>
      <c r="C4" s="33" t="n">
        <v>46295</v>
      </c>
      <c r="D4" s="16" t="inlineStr">
        <is>
          <t>← поставьте свою дату</t>
        </is>
      </c>
    </row>
    <row r="5"/>
    <row r="6">
      <c r="B6" s="4" t="inlineStr">
        <is>
          <t>Корзина</t>
        </is>
      </c>
      <c r="C6" s="4" t="inlineStr">
        <is>
          <t>Дней просрочки</t>
        </is>
      </c>
      <c r="D6" s="4" t="inlineStr">
        <is>
          <t>Документов</t>
        </is>
      </c>
      <c r="E6" s="4" t="inlineStr">
        <is>
          <t>Сумма, ₸</t>
        </is>
      </c>
      <c r="F6" s="4" t="inlineStr">
        <is>
          <t>Доля в долге</t>
        </is>
      </c>
    </row>
    <row r="7">
      <c r="B7" s="17" t="inlineStr">
        <is>
          <t>Не наступил срок</t>
        </is>
      </c>
      <c r="C7" s="17" t="inlineStr">
        <is>
          <t>срок впереди</t>
        </is>
      </c>
      <c r="D7" s="18">
        <f>COUNTIFS('Документы'!$F$6:$F$505,"&gt;0",'Документы'!$E$6:$E$505,"&gt;="&amp;$C$4)</f>
        <v/>
      </c>
      <c r="E7" s="19">
        <f>SUMIFS('Документы'!$F$6:$F$505,'Документы'!$F$6:$F$505,"&gt;0",'Документы'!$E$6:$E$505,"&gt;="&amp;$C$4)</f>
        <v/>
      </c>
      <c r="F7" s="34">
        <f>IF($E$13=0,"",E7/$E$13)</f>
        <v/>
      </c>
    </row>
    <row r="8">
      <c r="B8" s="17" t="inlineStr">
        <is>
          <t>0–30</t>
        </is>
      </c>
      <c r="C8" s="17" t="inlineStr">
        <is>
          <t>1–30</t>
        </is>
      </c>
      <c r="D8" s="18">
        <f>COUNTIFS('Документы'!$F$6:$F$505,"&gt;0",'Документы'!$E$6:$E$505,"&lt;"&amp;$C$4,'Документы'!$E$6:$E$505,"&gt;="&amp;($C$4-30))</f>
        <v/>
      </c>
      <c r="E8" s="19">
        <f>SUMIFS('Документы'!$F$6:$F$505,'Документы'!$F$6:$F$505,"&gt;0",'Документы'!$E$6:$E$505,"&lt;"&amp;$C$4,'Документы'!$E$6:$E$505,"&gt;="&amp;($C$4-30))</f>
        <v/>
      </c>
      <c r="F8" s="34">
        <f>IF($E$13=0,"",E8/$E$13)</f>
        <v/>
      </c>
    </row>
    <row r="9">
      <c r="B9" s="17" t="inlineStr">
        <is>
          <t>31–60</t>
        </is>
      </c>
      <c r="C9" s="17" t="inlineStr">
        <is>
          <t>31–60</t>
        </is>
      </c>
      <c r="D9" s="18">
        <f>COUNTIFS('Документы'!$F$6:$F$505,"&gt;0",'Документы'!$E$6:$E$505,"&lt;"&amp;($C$4-30),'Документы'!$E$6:$E$505,"&gt;="&amp;($C$4-60))</f>
        <v/>
      </c>
      <c r="E9" s="19">
        <f>SUMIFS('Документы'!$F$6:$F$505,'Документы'!$F$6:$F$505,"&gt;0",'Документы'!$E$6:$E$505,"&lt;"&amp;($C$4-30),'Документы'!$E$6:$E$505,"&gt;="&amp;($C$4-60))</f>
        <v/>
      </c>
      <c r="F9" s="34">
        <f>IF($E$13=0,"",E9/$E$13)</f>
        <v/>
      </c>
    </row>
    <row r="10">
      <c r="B10" s="17" t="inlineStr">
        <is>
          <t>61–90</t>
        </is>
      </c>
      <c r="C10" s="17" t="inlineStr">
        <is>
          <t>61–90</t>
        </is>
      </c>
      <c r="D10" s="18">
        <f>COUNTIFS('Документы'!$F$6:$F$505,"&gt;0",'Документы'!$E$6:$E$505,"&lt;"&amp;($C$4-60),'Документы'!$E$6:$E$505,"&gt;="&amp;($C$4-90))</f>
        <v/>
      </c>
      <c r="E10" s="19">
        <f>SUMIFS('Документы'!$F$6:$F$505,'Документы'!$F$6:$F$505,"&gt;0",'Документы'!$E$6:$E$505,"&lt;"&amp;($C$4-60),'Документы'!$E$6:$E$505,"&gt;="&amp;($C$4-90))</f>
        <v/>
      </c>
      <c r="F10" s="34">
        <f>IF($E$13=0,"",E10/$E$13)</f>
        <v/>
      </c>
    </row>
    <row r="11">
      <c r="B11" s="17" t="inlineStr">
        <is>
          <t>90+</t>
        </is>
      </c>
      <c r="C11" s="17" t="inlineStr">
        <is>
          <t>больше 90</t>
        </is>
      </c>
      <c r="D11" s="18">
        <f>COUNTIFS('Документы'!$F$6:$F$505,"&gt;0",'Документы'!$E$6:$E$505,"&lt;"&amp;($C$4-90))</f>
        <v/>
      </c>
      <c r="E11" s="19">
        <f>SUMIFS('Документы'!$F$6:$F$505,'Документы'!$F$6:$F$505,"&gt;0",'Документы'!$E$6:$E$505,"&lt;"&amp;($C$4-90))</f>
        <v/>
      </c>
      <c r="F11" s="34">
        <f>IF($E$13=0,"",E11/$E$13)</f>
        <v/>
      </c>
    </row>
    <row r="12">
      <c r="B12" s="17" t="inlineStr">
        <is>
          <t>Без срока оплаты</t>
        </is>
      </c>
      <c r="C12" s="17" t="inlineStr">
        <is>
          <t>—</t>
        </is>
      </c>
      <c r="D12" s="18">
        <f>D13-SUM(D7:D11)</f>
        <v/>
      </c>
      <c r="E12" s="19">
        <f>E13-SUM(E7:E11)</f>
        <v/>
      </c>
      <c r="F12" s="34">
        <f>IF($E$13=0,"",E12/$E$13)</f>
        <v/>
      </c>
    </row>
    <row r="13">
      <c r="B13" s="21" t="inlineStr">
        <is>
          <t>Итого долг (положительные остатки)</t>
        </is>
      </c>
      <c r="C13" s="21" t="n"/>
      <c r="D13" s="22">
        <f>COUNTIF('Документы'!$F$6:$F$505,"&gt;0")</f>
        <v/>
      </c>
      <c r="E13" s="23">
        <f>SUMIF('Документы'!$F$6:$F$505,"&gt;0")</f>
        <v/>
      </c>
      <c r="F13" s="35">
        <f>IF($E$13=0,"",E13/$E$13)</f>
        <v/>
      </c>
    </row>
    <row r="14"/>
    <row r="15">
      <c r="B15" s="14" t="inlineStr">
        <is>
          <t>Главные цифры</t>
        </is>
      </c>
    </row>
    <row r="16">
      <c r="B16" s="17" t="inlineStr">
        <is>
          <t>Просрочено всего (0–30 … 90+), ₸</t>
        </is>
      </c>
      <c r="E16" s="23">
        <f>SUM(E8:E11)</f>
        <v/>
      </c>
    </row>
    <row r="17">
      <c r="B17" s="17" t="inlineStr">
        <is>
          <t>Доля просрочки</t>
        </is>
      </c>
      <c r="E17" s="35">
        <f>IF(E13=0,"",E16/E13)</f>
        <v/>
      </c>
    </row>
    <row r="18">
      <c r="B18" s="17" t="inlineStr">
        <is>
          <t>Средневзвешенные дни просрочки (по сумме)</t>
        </is>
      </c>
      <c r="E18" s="22">
        <f>IF(E16=0,"",ROUND(SUMPRODUCT(('Документы'!$F$6:$F$505&gt;0)*('Документы'!$E$6:$E$505&lt;&gt;"")*('Документы'!$E$6:$E$505&lt;$C$4)*($C$4-'Документы'!$E$6:$E$505)*'Документы'!$F$6:$F$505)/E16,0))</f>
        <v/>
      </c>
    </row>
    <row r="19">
      <c r="B19" s="17" t="inlineStr">
        <is>
          <t>Срок наступает в ближайшие 30 дней, ₸</t>
        </is>
      </c>
      <c r="E19" s="23">
        <f>SUMIFS('Документы'!$F$6:$F$505,'Документы'!$F$6:$F$505,"&gt;0",'Документы'!$E$6:$E$505,"&gt;="&amp;$C$4,'Документы'!$E$6:$E$505,"&lt;"&amp;($C$4+30))</f>
        <v/>
      </c>
    </row>
    <row r="20">
      <c r="B20" s="17" t="inlineStr">
        <is>
          <t>Срок оплаты больше 3 лет назад, ₸</t>
        </is>
      </c>
      <c r="E20" s="23">
        <f>SUMIFS('Документы'!$F$6:$F$505,'Документы'!$F$6:$F$505,"&gt;0",'Документы'!$E$6:$E$505,"&lt;"&amp;EDATE($C$4,-36))</f>
        <v/>
      </c>
    </row>
    <row r="21">
      <c r="B21" s="17" t="inlineStr">
        <is>
          <t>Авансы и переплаты (кредитовые остатки), ₸</t>
        </is>
      </c>
      <c r="E21" s="23">
        <f>SUMIF('Документы'!$F$6:$F$505,"&lt;0")</f>
        <v/>
      </c>
    </row>
    <row r="22">
      <c r="B22" s="17" t="inlineStr">
        <is>
          <t>Итог с учётом авансов — сверьте с сальдо 1210 в 1С, ₸</t>
        </is>
      </c>
      <c r="E22" s="23">
        <f>E13+E21</f>
        <v/>
      </c>
    </row>
    <row r="23"/>
    <row r="24" ht="42" customHeight="1">
      <c r="B24" s="25" t="inlineStr">
        <is>
          <t>Средневзвешенные дни: каждый просроченный документ весит столько, сколько в нём денег. Долг старше трёх лет ещё не потерян: давность суд применяет только по заявлению должника, а признание долга её прерывает (ГК РК, ст. 179, 183).</t>
        </is>
      </c>
    </row>
  </sheetData>
  <mergeCells count="1">
    <mergeCell ref="B24:F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05"/>
  <sheetViews>
    <sheetView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30" customWidth="1" min="2" max="2"/>
    <col width="15" customWidth="1" min="3" max="3"/>
    <col width="15" customWidth="1" min="4" max="4"/>
    <col width="13" customWidth="1" min="5" max="5"/>
    <col width="13" customWidth="1" min="6" max="6"/>
    <col width="13" customWidth="1" min="7" max="7"/>
    <col width="13" customWidth="1" min="8" max="8"/>
    <col width="15" customWidth="1" min="9" max="9"/>
    <col width="12" customWidth="1" min="10" max="10"/>
    <col width="12" customWidth="1" min="11" max="11"/>
    <col width="13" customWidth="1" min="12" max="12"/>
  </cols>
  <sheetData>
    <row r="1">
      <c r="A1" s="1" t="inlineStr">
        <is>
          <t>Старение по клиентам</t>
        </is>
      </c>
    </row>
    <row r="2">
      <c r="A2" s="2" t="inlineStr">
        <is>
          <t>Долг складывается по БИН/ИИН: две карточки одного клиента в 1С считаются одним должником. Впишите в колонку A список БИН без повторов (скопируйте колонку B с листа «Документы» и удалите дубликаты). Остальное считается само.</t>
        </is>
      </c>
    </row>
    <row r="3">
      <c r="A3" s="2" t="inlineStr">
        <is>
          <t>Отсортируйте по колонке «Просрочено» (Данные → Сортировка), чтобы наверху оказались главные должники.</t>
        </is>
      </c>
    </row>
    <row r="4"/>
    <row r="5" ht="30" customHeight="1">
      <c r="A5" s="4" t="inlineStr">
        <is>
          <t>БИН/ИИН</t>
        </is>
      </c>
      <c r="B5" s="4" t="inlineStr">
        <is>
          <t>Контрагент</t>
        </is>
      </c>
      <c r="C5" s="4" t="inlineStr">
        <is>
          <t>Долг всего, ₸</t>
        </is>
      </c>
      <c r="D5" s="4" t="inlineStr">
        <is>
          <t>Не наступил срок</t>
        </is>
      </c>
      <c r="E5" s="4" t="inlineStr">
        <is>
          <t>0–30</t>
        </is>
      </c>
      <c r="F5" s="4" t="inlineStr">
        <is>
          <t>31–60</t>
        </is>
      </c>
      <c r="G5" s="4" t="inlineStr">
        <is>
          <t>61–90</t>
        </is>
      </c>
      <c r="H5" s="4" t="inlineStr">
        <is>
          <t>90+</t>
        </is>
      </c>
      <c r="I5" s="4" t="inlineStr">
        <is>
          <t>Просрочено, ₸</t>
        </is>
      </c>
      <c r="J5" s="4" t="inlineStr">
        <is>
          <t>Доля просрочки</t>
        </is>
      </c>
      <c r="K5" s="4" t="inlineStr">
        <is>
          <t>Макс. дней просрочки</t>
        </is>
      </c>
      <c r="L5" s="4" t="inlineStr">
        <is>
          <t>Авансы, ₸</t>
        </is>
      </c>
    </row>
    <row r="6">
      <c r="A6" s="6" t="inlineStr">
        <is>
          <t>000000000011</t>
        </is>
      </c>
      <c r="B6" s="10">
        <f>IF($A6="","",INDEX('Документы'!$A$6:$A$505,MATCH($A6,'Документы'!$B$6:$B$505,0)))</f>
        <v/>
      </c>
      <c r="C6" s="26">
        <f>IF($A6="","",SUMIFS('Документы'!$F$6:$F$505,'Документы'!$B$6:$B$505,$A6,'Документы'!$F$6:$F$505,"&gt;0"))</f>
        <v/>
      </c>
      <c r="D6" s="26">
        <f>IF($A6="","",SUMIFS('Документы'!$F$6:$F$505,'Документы'!$B$6:$B$505,$A6,'Документы'!$F$6:$F$505,"&gt;0",'Документы'!$E$6:$E$505,"&gt;="&amp;'Сводка'!$C$4))</f>
        <v/>
      </c>
      <c r="E6" s="26">
        <f>IF($A6="","",SUMIFS('Документы'!$F$6:$F$505,'Документы'!$B$6:$B$505,$A6,'Документы'!$F$6:$F$505,"&gt;0",'Документы'!$E$6:$E$505,"&lt;"&amp;'Сводка'!$C$4,'Документы'!$E$6:$E$505,"&gt;="&amp;('Сводка'!$C$4-30)))</f>
        <v/>
      </c>
      <c r="F6" s="26">
        <f>IF($A6="","",SUMIFS('Документы'!$F$6:$F$505,'Документы'!$B$6:$B$505,$A6,'Документы'!$F$6:$F$505,"&gt;0",'Документы'!$E$6:$E$505,"&lt;"&amp;('Сводка'!$C$4-30),'Документы'!$E$6:$E$505,"&gt;="&amp;('Сводка'!$C$4-60)))</f>
        <v/>
      </c>
      <c r="G6" s="26">
        <f>IF($A6="","",SUMIFS('Документы'!$F$6:$F$505,'Документы'!$B$6:$B$505,$A6,'Документы'!$F$6:$F$505,"&gt;0",'Документы'!$E$6:$E$505,"&lt;"&amp;('Сводка'!$C$4-60),'Документы'!$E$6:$E$505,"&gt;="&amp;('Сводка'!$C$4-90)))</f>
        <v/>
      </c>
      <c r="H6" s="26">
        <f>IF($A6="","",SUMIFS('Документы'!$F$6:$F$505,'Документы'!$B$6:$B$505,$A6,'Документы'!$F$6:$F$505,"&gt;0",'Документы'!$E$6:$E$505,"&lt;"&amp;('Сводка'!$C$4-90)))</f>
        <v/>
      </c>
      <c r="I6" s="26">
        <f>IF($A6="","",SUM(E6:H6))</f>
        <v/>
      </c>
      <c r="J6" s="36">
        <f>IF(OR($A6="",N(C6)=0),"",I6/C6)</f>
        <v/>
      </c>
      <c r="K6" s="9">
        <f>IF($A6="","",MAX(0,SUMPRODUCT(MAX(('Документы'!$B$6:$B$505=$A6)*('Документы'!$F$6:$F$505&gt;0)*('Документы'!$E$6:$E$505&lt;&gt;"")*('Сводка'!$C$4-'Документы'!$E$6:$E$505)))))</f>
        <v/>
      </c>
      <c r="L6" s="26">
        <f>IF($A6="","",SUMIFS('Документы'!$F$6:$F$505,'Документы'!$B$6:$B$505,$A6,'Документы'!$F$6:$F$505,"&lt;0"))</f>
        <v/>
      </c>
    </row>
    <row r="7">
      <c r="A7" s="6" t="inlineStr">
        <is>
          <t>000000000012</t>
        </is>
      </c>
      <c r="B7" s="10">
        <f>IF($A7="","",INDEX('Документы'!$A$6:$A$505,MATCH($A7,'Документы'!$B$6:$B$505,0)))</f>
        <v/>
      </c>
      <c r="C7" s="26">
        <f>IF($A7="","",SUMIFS('Документы'!$F$6:$F$505,'Документы'!$B$6:$B$505,$A7,'Документы'!$F$6:$F$505,"&gt;0"))</f>
        <v/>
      </c>
      <c r="D7" s="26">
        <f>IF($A7="","",SUMIFS('Документы'!$F$6:$F$505,'Документы'!$B$6:$B$505,$A7,'Документы'!$F$6:$F$505,"&gt;0",'Документы'!$E$6:$E$505,"&gt;="&amp;'Сводка'!$C$4))</f>
        <v/>
      </c>
      <c r="E7" s="26">
        <f>IF($A7="","",SUMIFS('Документы'!$F$6:$F$505,'Документы'!$B$6:$B$505,$A7,'Документы'!$F$6:$F$505,"&gt;0",'Документы'!$E$6:$E$505,"&lt;"&amp;'Сводка'!$C$4,'Документы'!$E$6:$E$505,"&gt;="&amp;('Сводка'!$C$4-30)))</f>
        <v/>
      </c>
      <c r="F7" s="26">
        <f>IF($A7="","",SUMIFS('Документы'!$F$6:$F$505,'Документы'!$B$6:$B$505,$A7,'Документы'!$F$6:$F$505,"&gt;0",'Документы'!$E$6:$E$505,"&lt;"&amp;('Сводка'!$C$4-30),'Документы'!$E$6:$E$505,"&gt;="&amp;('Сводка'!$C$4-60)))</f>
        <v/>
      </c>
      <c r="G7" s="26">
        <f>IF($A7="","",SUMIFS('Документы'!$F$6:$F$505,'Документы'!$B$6:$B$505,$A7,'Документы'!$F$6:$F$505,"&gt;0",'Документы'!$E$6:$E$505,"&lt;"&amp;('Сводка'!$C$4-60),'Документы'!$E$6:$E$505,"&gt;="&amp;('Сводка'!$C$4-90)))</f>
        <v/>
      </c>
      <c r="H7" s="26">
        <f>IF($A7="","",SUMIFS('Документы'!$F$6:$F$505,'Документы'!$B$6:$B$505,$A7,'Документы'!$F$6:$F$505,"&gt;0",'Документы'!$E$6:$E$505,"&lt;"&amp;('Сводка'!$C$4-90)))</f>
        <v/>
      </c>
      <c r="I7" s="26">
        <f>IF($A7="","",SUM(E7:H7))</f>
        <v/>
      </c>
      <c r="J7" s="36">
        <f>IF(OR($A7="",N(C7)=0),"",I7/C7)</f>
        <v/>
      </c>
      <c r="K7" s="9">
        <f>IF($A7="","",MAX(0,SUMPRODUCT(MAX(('Документы'!$B$6:$B$505=$A7)*('Документы'!$F$6:$F$505&gt;0)*('Документы'!$E$6:$E$505&lt;&gt;"")*('Сводка'!$C$4-'Документы'!$E$6:$E$505)))))</f>
        <v/>
      </c>
      <c r="L7" s="26">
        <f>IF($A7="","",SUMIFS('Документы'!$F$6:$F$505,'Документы'!$B$6:$B$505,$A7,'Документы'!$F$6:$F$505,"&lt;0"))</f>
        <v/>
      </c>
    </row>
    <row r="8">
      <c r="A8" s="6" t="inlineStr">
        <is>
          <t>000000000013</t>
        </is>
      </c>
      <c r="B8" s="10">
        <f>IF($A8="","",INDEX('Документы'!$A$6:$A$505,MATCH($A8,'Документы'!$B$6:$B$505,0)))</f>
        <v/>
      </c>
      <c r="C8" s="26">
        <f>IF($A8="","",SUMIFS('Документы'!$F$6:$F$505,'Документы'!$B$6:$B$505,$A8,'Документы'!$F$6:$F$505,"&gt;0"))</f>
        <v/>
      </c>
      <c r="D8" s="26">
        <f>IF($A8="","",SUMIFS('Документы'!$F$6:$F$505,'Документы'!$B$6:$B$505,$A8,'Документы'!$F$6:$F$505,"&gt;0",'Документы'!$E$6:$E$505,"&gt;="&amp;'Сводка'!$C$4))</f>
        <v/>
      </c>
      <c r="E8" s="26">
        <f>IF($A8="","",SUMIFS('Документы'!$F$6:$F$505,'Документы'!$B$6:$B$505,$A8,'Документы'!$F$6:$F$505,"&gt;0",'Документы'!$E$6:$E$505,"&lt;"&amp;'Сводка'!$C$4,'Документы'!$E$6:$E$505,"&gt;="&amp;('Сводка'!$C$4-30)))</f>
        <v/>
      </c>
      <c r="F8" s="26">
        <f>IF($A8="","",SUMIFS('Документы'!$F$6:$F$505,'Документы'!$B$6:$B$505,$A8,'Документы'!$F$6:$F$505,"&gt;0",'Документы'!$E$6:$E$505,"&lt;"&amp;('Сводка'!$C$4-30),'Документы'!$E$6:$E$505,"&gt;="&amp;('Сводка'!$C$4-60)))</f>
        <v/>
      </c>
      <c r="G8" s="26">
        <f>IF($A8="","",SUMIFS('Документы'!$F$6:$F$505,'Документы'!$B$6:$B$505,$A8,'Документы'!$F$6:$F$505,"&gt;0",'Документы'!$E$6:$E$505,"&lt;"&amp;('Сводка'!$C$4-60),'Документы'!$E$6:$E$505,"&gt;="&amp;('Сводка'!$C$4-90)))</f>
        <v/>
      </c>
      <c r="H8" s="26">
        <f>IF($A8="","",SUMIFS('Документы'!$F$6:$F$505,'Документы'!$B$6:$B$505,$A8,'Документы'!$F$6:$F$505,"&gt;0",'Документы'!$E$6:$E$505,"&lt;"&amp;('Сводка'!$C$4-90)))</f>
        <v/>
      </c>
      <c r="I8" s="26">
        <f>IF($A8="","",SUM(E8:H8))</f>
        <v/>
      </c>
      <c r="J8" s="36">
        <f>IF(OR($A8="",N(C8)=0),"",I8/C8)</f>
        <v/>
      </c>
      <c r="K8" s="9">
        <f>IF($A8="","",MAX(0,SUMPRODUCT(MAX(('Документы'!$B$6:$B$505=$A8)*('Документы'!$F$6:$F$505&gt;0)*('Документы'!$E$6:$E$505&lt;&gt;"")*('Сводка'!$C$4-'Документы'!$E$6:$E$505)))))</f>
        <v/>
      </c>
      <c r="L8" s="26">
        <f>IF($A8="","",SUMIFS('Документы'!$F$6:$F$505,'Документы'!$B$6:$B$505,$A8,'Документы'!$F$6:$F$505,"&lt;0"))</f>
        <v/>
      </c>
    </row>
    <row r="9">
      <c r="A9" s="6" t="inlineStr">
        <is>
          <t>000000000014</t>
        </is>
      </c>
      <c r="B9" s="10">
        <f>IF($A9="","",INDEX('Документы'!$A$6:$A$505,MATCH($A9,'Документы'!$B$6:$B$505,0)))</f>
        <v/>
      </c>
      <c r="C9" s="26">
        <f>IF($A9="","",SUMIFS('Документы'!$F$6:$F$505,'Документы'!$B$6:$B$505,$A9,'Документы'!$F$6:$F$505,"&gt;0"))</f>
        <v/>
      </c>
      <c r="D9" s="26">
        <f>IF($A9="","",SUMIFS('Документы'!$F$6:$F$505,'Документы'!$B$6:$B$505,$A9,'Документы'!$F$6:$F$505,"&gt;0",'Документы'!$E$6:$E$505,"&gt;="&amp;'Сводка'!$C$4))</f>
        <v/>
      </c>
      <c r="E9" s="26">
        <f>IF($A9="","",SUMIFS('Документы'!$F$6:$F$505,'Документы'!$B$6:$B$505,$A9,'Документы'!$F$6:$F$505,"&gt;0",'Документы'!$E$6:$E$505,"&lt;"&amp;'Сводка'!$C$4,'Документы'!$E$6:$E$505,"&gt;="&amp;('Сводка'!$C$4-30)))</f>
        <v/>
      </c>
      <c r="F9" s="26">
        <f>IF($A9="","",SUMIFS('Документы'!$F$6:$F$505,'Документы'!$B$6:$B$505,$A9,'Документы'!$F$6:$F$505,"&gt;0",'Документы'!$E$6:$E$505,"&lt;"&amp;('Сводка'!$C$4-30),'Документы'!$E$6:$E$505,"&gt;="&amp;('Сводка'!$C$4-60)))</f>
        <v/>
      </c>
      <c r="G9" s="26">
        <f>IF($A9="","",SUMIFS('Документы'!$F$6:$F$505,'Документы'!$B$6:$B$505,$A9,'Документы'!$F$6:$F$505,"&gt;0",'Документы'!$E$6:$E$505,"&lt;"&amp;('Сводка'!$C$4-60),'Документы'!$E$6:$E$505,"&gt;="&amp;('Сводка'!$C$4-90)))</f>
        <v/>
      </c>
      <c r="H9" s="26">
        <f>IF($A9="","",SUMIFS('Документы'!$F$6:$F$505,'Документы'!$B$6:$B$505,$A9,'Документы'!$F$6:$F$505,"&gt;0",'Документы'!$E$6:$E$505,"&lt;"&amp;('Сводка'!$C$4-90)))</f>
        <v/>
      </c>
      <c r="I9" s="26">
        <f>IF($A9="","",SUM(E9:H9))</f>
        <v/>
      </c>
      <c r="J9" s="36">
        <f>IF(OR($A9="",N(C9)=0),"",I9/C9)</f>
        <v/>
      </c>
      <c r="K9" s="9">
        <f>IF($A9="","",MAX(0,SUMPRODUCT(MAX(('Документы'!$B$6:$B$505=$A9)*('Документы'!$F$6:$F$505&gt;0)*('Документы'!$E$6:$E$505&lt;&gt;"")*('Сводка'!$C$4-'Документы'!$E$6:$E$505)))))</f>
        <v/>
      </c>
      <c r="L9" s="26">
        <f>IF($A9="","",SUMIFS('Документы'!$F$6:$F$505,'Документы'!$B$6:$B$505,$A9,'Документы'!$F$6:$F$505,"&lt;0"))</f>
        <v/>
      </c>
    </row>
    <row r="10">
      <c r="A10" s="6" t="inlineStr">
        <is>
          <t>000000000015</t>
        </is>
      </c>
      <c r="B10" s="10">
        <f>IF($A10="","",INDEX('Документы'!$A$6:$A$505,MATCH($A10,'Документы'!$B$6:$B$505,0)))</f>
        <v/>
      </c>
      <c r="C10" s="26">
        <f>IF($A10="","",SUMIFS('Документы'!$F$6:$F$505,'Документы'!$B$6:$B$505,$A10,'Документы'!$F$6:$F$505,"&gt;0"))</f>
        <v/>
      </c>
      <c r="D10" s="26">
        <f>IF($A10="","",SUMIFS('Документы'!$F$6:$F$505,'Документы'!$B$6:$B$505,$A10,'Документы'!$F$6:$F$505,"&gt;0",'Документы'!$E$6:$E$505,"&gt;="&amp;'Сводка'!$C$4))</f>
        <v/>
      </c>
      <c r="E10" s="26">
        <f>IF($A10="","",SUMIFS('Документы'!$F$6:$F$505,'Документы'!$B$6:$B$505,$A10,'Документы'!$F$6:$F$505,"&gt;0",'Документы'!$E$6:$E$505,"&lt;"&amp;'Сводка'!$C$4,'Документы'!$E$6:$E$505,"&gt;="&amp;('Сводка'!$C$4-30)))</f>
        <v/>
      </c>
      <c r="F10" s="26">
        <f>IF($A10="","",SUMIFS('Документы'!$F$6:$F$505,'Документы'!$B$6:$B$505,$A10,'Документы'!$F$6:$F$505,"&gt;0",'Документы'!$E$6:$E$505,"&lt;"&amp;('Сводка'!$C$4-30),'Документы'!$E$6:$E$505,"&gt;="&amp;('Сводка'!$C$4-60)))</f>
        <v/>
      </c>
      <c r="G10" s="26">
        <f>IF($A10="","",SUMIFS('Документы'!$F$6:$F$505,'Документы'!$B$6:$B$505,$A10,'Документы'!$F$6:$F$505,"&gt;0",'Документы'!$E$6:$E$505,"&lt;"&amp;('Сводка'!$C$4-60),'Документы'!$E$6:$E$505,"&gt;="&amp;('Сводка'!$C$4-90)))</f>
        <v/>
      </c>
      <c r="H10" s="26">
        <f>IF($A10="","",SUMIFS('Документы'!$F$6:$F$505,'Документы'!$B$6:$B$505,$A10,'Документы'!$F$6:$F$505,"&gt;0",'Документы'!$E$6:$E$505,"&lt;"&amp;('Сводка'!$C$4-90)))</f>
        <v/>
      </c>
      <c r="I10" s="26">
        <f>IF($A10="","",SUM(E10:H10))</f>
        <v/>
      </c>
      <c r="J10" s="36">
        <f>IF(OR($A10="",N(C10)=0),"",I10/C10)</f>
        <v/>
      </c>
      <c r="K10" s="9">
        <f>IF($A10="","",MAX(0,SUMPRODUCT(MAX(('Документы'!$B$6:$B$505=$A10)*('Документы'!$F$6:$F$505&gt;0)*('Документы'!$E$6:$E$505&lt;&gt;"")*('Сводка'!$C$4-'Документы'!$E$6:$E$505)))))</f>
        <v/>
      </c>
      <c r="L10" s="26">
        <f>IF($A10="","",SUMIFS('Документы'!$F$6:$F$505,'Документы'!$B$6:$B$505,$A10,'Документы'!$F$6:$F$505,"&lt;0"))</f>
        <v/>
      </c>
    </row>
    <row r="11">
      <c r="A11" s="6" t="inlineStr">
        <is>
          <t>000000000016</t>
        </is>
      </c>
      <c r="B11" s="10">
        <f>IF($A11="","",INDEX('Документы'!$A$6:$A$505,MATCH($A11,'Документы'!$B$6:$B$505,0)))</f>
        <v/>
      </c>
      <c r="C11" s="26">
        <f>IF($A11="","",SUMIFS('Документы'!$F$6:$F$505,'Документы'!$B$6:$B$505,$A11,'Документы'!$F$6:$F$505,"&gt;0"))</f>
        <v/>
      </c>
      <c r="D11" s="26">
        <f>IF($A11="","",SUMIFS('Документы'!$F$6:$F$505,'Документы'!$B$6:$B$505,$A11,'Документы'!$F$6:$F$505,"&gt;0",'Документы'!$E$6:$E$505,"&gt;="&amp;'Сводка'!$C$4))</f>
        <v/>
      </c>
      <c r="E11" s="26">
        <f>IF($A11="","",SUMIFS('Документы'!$F$6:$F$505,'Документы'!$B$6:$B$505,$A11,'Документы'!$F$6:$F$505,"&gt;0",'Документы'!$E$6:$E$505,"&lt;"&amp;'Сводка'!$C$4,'Документы'!$E$6:$E$505,"&gt;="&amp;('Сводка'!$C$4-30)))</f>
        <v/>
      </c>
      <c r="F11" s="26">
        <f>IF($A11="","",SUMIFS('Документы'!$F$6:$F$505,'Документы'!$B$6:$B$505,$A11,'Документы'!$F$6:$F$505,"&gt;0",'Документы'!$E$6:$E$505,"&lt;"&amp;('Сводка'!$C$4-30),'Документы'!$E$6:$E$505,"&gt;="&amp;('Сводка'!$C$4-60)))</f>
        <v/>
      </c>
      <c r="G11" s="26">
        <f>IF($A11="","",SUMIFS('Документы'!$F$6:$F$505,'Документы'!$B$6:$B$505,$A11,'Документы'!$F$6:$F$505,"&gt;0",'Документы'!$E$6:$E$505,"&lt;"&amp;('Сводка'!$C$4-60),'Документы'!$E$6:$E$505,"&gt;="&amp;('Сводка'!$C$4-90)))</f>
        <v/>
      </c>
      <c r="H11" s="26">
        <f>IF($A11="","",SUMIFS('Документы'!$F$6:$F$505,'Документы'!$B$6:$B$505,$A11,'Документы'!$F$6:$F$505,"&gt;0",'Документы'!$E$6:$E$505,"&lt;"&amp;('Сводка'!$C$4-90)))</f>
        <v/>
      </c>
      <c r="I11" s="26">
        <f>IF($A11="","",SUM(E11:H11))</f>
        <v/>
      </c>
      <c r="J11" s="36">
        <f>IF(OR($A11="",N(C11)=0),"",I11/C11)</f>
        <v/>
      </c>
      <c r="K11" s="9">
        <f>IF($A11="","",MAX(0,SUMPRODUCT(MAX(('Документы'!$B$6:$B$505=$A11)*('Документы'!$F$6:$F$505&gt;0)*('Документы'!$E$6:$E$505&lt;&gt;"")*('Сводка'!$C$4-'Документы'!$E$6:$E$505)))))</f>
        <v/>
      </c>
      <c r="L11" s="26">
        <f>IF($A11="","",SUMIFS('Документы'!$F$6:$F$505,'Документы'!$B$6:$B$505,$A11,'Документы'!$F$6:$F$505,"&lt;0"))</f>
        <v/>
      </c>
    </row>
    <row r="12">
      <c r="A12" s="6" t="inlineStr">
        <is>
          <t>000000000017</t>
        </is>
      </c>
      <c r="B12" s="10">
        <f>IF($A12="","",INDEX('Документы'!$A$6:$A$505,MATCH($A12,'Документы'!$B$6:$B$505,0)))</f>
        <v/>
      </c>
      <c r="C12" s="26">
        <f>IF($A12="","",SUMIFS('Документы'!$F$6:$F$505,'Документы'!$B$6:$B$505,$A12,'Документы'!$F$6:$F$505,"&gt;0"))</f>
        <v/>
      </c>
      <c r="D12" s="26">
        <f>IF($A12="","",SUMIFS('Документы'!$F$6:$F$505,'Документы'!$B$6:$B$505,$A12,'Документы'!$F$6:$F$505,"&gt;0",'Документы'!$E$6:$E$505,"&gt;="&amp;'Сводка'!$C$4))</f>
        <v/>
      </c>
      <c r="E12" s="26">
        <f>IF($A12="","",SUMIFS('Документы'!$F$6:$F$505,'Документы'!$B$6:$B$505,$A12,'Документы'!$F$6:$F$505,"&gt;0",'Документы'!$E$6:$E$505,"&lt;"&amp;'Сводка'!$C$4,'Документы'!$E$6:$E$505,"&gt;="&amp;('Сводка'!$C$4-30)))</f>
        <v/>
      </c>
      <c r="F12" s="26">
        <f>IF($A12="","",SUMIFS('Документы'!$F$6:$F$505,'Документы'!$B$6:$B$505,$A12,'Документы'!$F$6:$F$505,"&gt;0",'Документы'!$E$6:$E$505,"&lt;"&amp;('Сводка'!$C$4-30),'Документы'!$E$6:$E$505,"&gt;="&amp;('Сводка'!$C$4-60)))</f>
        <v/>
      </c>
      <c r="G12" s="26">
        <f>IF($A12="","",SUMIFS('Документы'!$F$6:$F$505,'Документы'!$B$6:$B$505,$A12,'Документы'!$F$6:$F$505,"&gt;0",'Документы'!$E$6:$E$505,"&lt;"&amp;('Сводка'!$C$4-60),'Документы'!$E$6:$E$505,"&gt;="&amp;('Сводка'!$C$4-90)))</f>
        <v/>
      </c>
      <c r="H12" s="26">
        <f>IF($A12="","",SUMIFS('Документы'!$F$6:$F$505,'Документы'!$B$6:$B$505,$A12,'Документы'!$F$6:$F$505,"&gt;0",'Документы'!$E$6:$E$505,"&lt;"&amp;('Сводка'!$C$4-90)))</f>
        <v/>
      </c>
      <c r="I12" s="26">
        <f>IF($A12="","",SUM(E12:H12))</f>
        <v/>
      </c>
      <c r="J12" s="36">
        <f>IF(OR($A12="",N(C12)=0),"",I12/C12)</f>
        <v/>
      </c>
      <c r="K12" s="9">
        <f>IF($A12="","",MAX(0,SUMPRODUCT(MAX(('Документы'!$B$6:$B$505=$A12)*('Документы'!$F$6:$F$505&gt;0)*('Документы'!$E$6:$E$505&lt;&gt;"")*('Сводка'!$C$4-'Документы'!$E$6:$E$505)))))</f>
        <v/>
      </c>
      <c r="L12" s="26">
        <f>IF($A12="","",SUMIFS('Документы'!$F$6:$F$505,'Документы'!$B$6:$B$505,$A12,'Документы'!$F$6:$F$505,"&lt;0"))</f>
        <v/>
      </c>
    </row>
    <row r="13">
      <c r="A13" s="6" t="inlineStr">
        <is>
          <t>000000000018</t>
        </is>
      </c>
      <c r="B13" s="10">
        <f>IF($A13="","",INDEX('Документы'!$A$6:$A$505,MATCH($A13,'Документы'!$B$6:$B$505,0)))</f>
        <v/>
      </c>
      <c r="C13" s="26">
        <f>IF($A13="","",SUMIFS('Документы'!$F$6:$F$505,'Документы'!$B$6:$B$505,$A13,'Документы'!$F$6:$F$505,"&gt;0"))</f>
        <v/>
      </c>
      <c r="D13" s="26">
        <f>IF($A13="","",SUMIFS('Документы'!$F$6:$F$505,'Документы'!$B$6:$B$505,$A13,'Документы'!$F$6:$F$505,"&gt;0",'Документы'!$E$6:$E$505,"&gt;="&amp;'Сводка'!$C$4))</f>
        <v/>
      </c>
      <c r="E13" s="26">
        <f>IF($A13="","",SUMIFS('Документы'!$F$6:$F$505,'Документы'!$B$6:$B$505,$A13,'Документы'!$F$6:$F$505,"&gt;0",'Документы'!$E$6:$E$505,"&lt;"&amp;'Сводка'!$C$4,'Документы'!$E$6:$E$505,"&gt;="&amp;('Сводка'!$C$4-30)))</f>
        <v/>
      </c>
      <c r="F13" s="26">
        <f>IF($A13="","",SUMIFS('Документы'!$F$6:$F$505,'Документы'!$B$6:$B$505,$A13,'Документы'!$F$6:$F$505,"&gt;0",'Документы'!$E$6:$E$505,"&lt;"&amp;('Сводка'!$C$4-30),'Документы'!$E$6:$E$505,"&gt;="&amp;('Сводка'!$C$4-60)))</f>
        <v/>
      </c>
      <c r="G13" s="26">
        <f>IF($A13="","",SUMIFS('Документы'!$F$6:$F$505,'Документы'!$B$6:$B$505,$A13,'Документы'!$F$6:$F$505,"&gt;0",'Документы'!$E$6:$E$505,"&lt;"&amp;('Сводка'!$C$4-60),'Документы'!$E$6:$E$505,"&gt;="&amp;('Сводка'!$C$4-90)))</f>
        <v/>
      </c>
      <c r="H13" s="26">
        <f>IF($A13="","",SUMIFS('Документы'!$F$6:$F$505,'Документы'!$B$6:$B$505,$A13,'Документы'!$F$6:$F$505,"&gt;0",'Документы'!$E$6:$E$505,"&lt;"&amp;('Сводка'!$C$4-90)))</f>
        <v/>
      </c>
      <c r="I13" s="26">
        <f>IF($A13="","",SUM(E13:H13))</f>
        <v/>
      </c>
      <c r="J13" s="36">
        <f>IF(OR($A13="",N(C13)=0),"",I13/C13)</f>
        <v/>
      </c>
      <c r="K13" s="9">
        <f>IF($A13="","",MAX(0,SUMPRODUCT(MAX(('Документы'!$B$6:$B$505=$A13)*('Документы'!$F$6:$F$505&gt;0)*('Документы'!$E$6:$E$505&lt;&gt;"")*('Сводка'!$C$4-'Документы'!$E$6:$E$505)))))</f>
        <v/>
      </c>
      <c r="L13" s="26">
        <f>IF($A13="","",SUMIFS('Документы'!$F$6:$F$505,'Документы'!$B$6:$B$505,$A13,'Документы'!$F$6:$F$505,"&lt;0"))</f>
        <v/>
      </c>
    </row>
    <row r="14">
      <c r="A14" s="6" t="inlineStr">
        <is>
          <t>000000000019</t>
        </is>
      </c>
      <c r="B14" s="10">
        <f>IF($A14="","",INDEX('Документы'!$A$6:$A$505,MATCH($A14,'Документы'!$B$6:$B$505,0)))</f>
        <v/>
      </c>
      <c r="C14" s="26">
        <f>IF($A14="","",SUMIFS('Документы'!$F$6:$F$505,'Документы'!$B$6:$B$505,$A14,'Документы'!$F$6:$F$505,"&gt;0"))</f>
        <v/>
      </c>
      <c r="D14" s="26">
        <f>IF($A14="","",SUMIFS('Документы'!$F$6:$F$505,'Документы'!$B$6:$B$505,$A14,'Документы'!$F$6:$F$505,"&gt;0",'Документы'!$E$6:$E$505,"&gt;="&amp;'Сводка'!$C$4))</f>
        <v/>
      </c>
      <c r="E14" s="26">
        <f>IF($A14="","",SUMIFS('Документы'!$F$6:$F$505,'Документы'!$B$6:$B$505,$A14,'Документы'!$F$6:$F$505,"&gt;0",'Документы'!$E$6:$E$505,"&lt;"&amp;'Сводка'!$C$4,'Документы'!$E$6:$E$505,"&gt;="&amp;('Сводка'!$C$4-30)))</f>
        <v/>
      </c>
      <c r="F14" s="26">
        <f>IF($A14="","",SUMIFS('Документы'!$F$6:$F$505,'Документы'!$B$6:$B$505,$A14,'Документы'!$F$6:$F$505,"&gt;0",'Документы'!$E$6:$E$505,"&lt;"&amp;('Сводка'!$C$4-30),'Документы'!$E$6:$E$505,"&gt;="&amp;('Сводка'!$C$4-60)))</f>
        <v/>
      </c>
      <c r="G14" s="26">
        <f>IF($A14="","",SUMIFS('Документы'!$F$6:$F$505,'Документы'!$B$6:$B$505,$A14,'Документы'!$F$6:$F$505,"&gt;0",'Документы'!$E$6:$E$505,"&lt;"&amp;('Сводка'!$C$4-60),'Документы'!$E$6:$E$505,"&gt;="&amp;('Сводка'!$C$4-90)))</f>
        <v/>
      </c>
      <c r="H14" s="26">
        <f>IF($A14="","",SUMIFS('Документы'!$F$6:$F$505,'Документы'!$B$6:$B$505,$A14,'Документы'!$F$6:$F$505,"&gt;0",'Документы'!$E$6:$E$505,"&lt;"&amp;('Сводка'!$C$4-90)))</f>
        <v/>
      </c>
      <c r="I14" s="26">
        <f>IF($A14="","",SUM(E14:H14))</f>
        <v/>
      </c>
      <c r="J14" s="36">
        <f>IF(OR($A14="",N(C14)=0),"",I14/C14)</f>
        <v/>
      </c>
      <c r="K14" s="9">
        <f>IF($A14="","",MAX(0,SUMPRODUCT(MAX(('Документы'!$B$6:$B$505=$A14)*('Документы'!$F$6:$F$505&gt;0)*('Документы'!$E$6:$E$505&lt;&gt;"")*('Сводка'!$C$4-'Документы'!$E$6:$E$505)))))</f>
        <v/>
      </c>
      <c r="L14" s="26">
        <f>IF($A14="","",SUMIFS('Документы'!$F$6:$F$505,'Документы'!$B$6:$B$505,$A14,'Документы'!$F$6:$F$505,"&lt;0"))</f>
        <v/>
      </c>
    </row>
    <row r="15">
      <c r="A15" s="11" t="n"/>
      <c r="B15" s="10">
        <f>IF($A15="","",INDEX('Документы'!$A$6:$A$505,MATCH($A15,'Документы'!$B$6:$B$505,0)))</f>
        <v/>
      </c>
      <c r="C15" s="26">
        <f>IF($A15="","",SUMIFS('Документы'!$F$6:$F$505,'Документы'!$B$6:$B$505,$A15,'Документы'!$F$6:$F$505,"&gt;0"))</f>
        <v/>
      </c>
      <c r="D15" s="26">
        <f>IF($A15="","",SUMIFS('Документы'!$F$6:$F$505,'Документы'!$B$6:$B$505,$A15,'Документы'!$F$6:$F$505,"&gt;0",'Документы'!$E$6:$E$505,"&gt;="&amp;'Сводка'!$C$4))</f>
        <v/>
      </c>
      <c r="E15" s="26">
        <f>IF($A15="","",SUMIFS('Документы'!$F$6:$F$505,'Документы'!$B$6:$B$505,$A15,'Документы'!$F$6:$F$505,"&gt;0",'Документы'!$E$6:$E$505,"&lt;"&amp;'Сводка'!$C$4,'Документы'!$E$6:$E$505,"&gt;="&amp;('Сводка'!$C$4-30)))</f>
        <v/>
      </c>
      <c r="F15" s="26">
        <f>IF($A15="","",SUMIFS('Документы'!$F$6:$F$505,'Документы'!$B$6:$B$505,$A15,'Документы'!$F$6:$F$505,"&gt;0",'Документы'!$E$6:$E$505,"&lt;"&amp;('Сводка'!$C$4-30),'Документы'!$E$6:$E$505,"&gt;="&amp;('Сводка'!$C$4-60)))</f>
        <v/>
      </c>
      <c r="G15" s="26">
        <f>IF($A15="","",SUMIFS('Документы'!$F$6:$F$505,'Документы'!$B$6:$B$505,$A15,'Документы'!$F$6:$F$505,"&gt;0",'Документы'!$E$6:$E$505,"&lt;"&amp;('Сводка'!$C$4-60),'Документы'!$E$6:$E$505,"&gt;="&amp;('Сводка'!$C$4-90)))</f>
        <v/>
      </c>
      <c r="H15" s="26">
        <f>IF($A15="","",SUMIFS('Документы'!$F$6:$F$505,'Документы'!$B$6:$B$505,$A15,'Документы'!$F$6:$F$505,"&gt;0",'Документы'!$E$6:$E$505,"&lt;"&amp;('Сводка'!$C$4-90)))</f>
        <v/>
      </c>
      <c r="I15" s="26">
        <f>IF($A15="","",SUM(E15:H15))</f>
        <v/>
      </c>
      <c r="J15" s="36">
        <f>IF(OR($A15="",N(C15)=0),"",I15/C15)</f>
        <v/>
      </c>
      <c r="K15" s="9">
        <f>IF($A15="","",MAX(0,SUMPRODUCT(MAX(('Документы'!$B$6:$B$505=$A15)*('Документы'!$F$6:$F$505&gt;0)*('Документы'!$E$6:$E$505&lt;&gt;"")*('Сводка'!$C$4-'Документы'!$E$6:$E$505)))))</f>
        <v/>
      </c>
      <c r="L15" s="26">
        <f>IF($A15="","",SUMIFS('Документы'!$F$6:$F$505,'Документы'!$B$6:$B$505,$A15,'Документы'!$F$6:$F$505,"&lt;0"))</f>
        <v/>
      </c>
    </row>
    <row r="16">
      <c r="A16" s="11" t="n"/>
      <c r="B16" s="10">
        <f>IF($A16="","",INDEX('Документы'!$A$6:$A$505,MATCH($A16,'Документы'!$B$6:$B$505,0)))</f>
        <v/>
      </c>
      <c r="C16" s="26">
        <f>IF($A16="","",SUMIFS('Документы'!$F$6:$F$505,'Документы'!$B$6:$B$505,$A16,'Документы'!$F$6:$F$505,"&gt;0"))</f>
        <v/>
      </c>
      <c r="D16" s="26">
        <f>IF($A16="","",SUMIFS('Документы'!$F$6:$F$505,'Документы'!$B$6:$B$505,$A16,'Документы'!$F$6:$F$505,"&gt;0",'Документы'!$E$6:$E$505,"&gt;="&amp;'Сводка'!$C$4))</f>
        <v/>
      </c>
      <c r="E16" s="26">
        <f>IF($A16="","",SUMIFS('Документы'!$F$6:$F$505,'Документы'!$B$6:$B$505,$A16,'Документы'!$F$6:$F$505,"&gt;0",'Документы'!$E$6:$E$505,"&lt;"&amp;'Сводка'!$C$4,'Документы'!$E$6:$E$505,"&gt;="&amp;('Сводка'!$C$4-30)))</f>
        <v/>
      </c>
      <c r="F16" s="26">
        <f>IF($A16="","",SUMIFS('Документы'!$F$6:$F$505,'Документы'!$B$6:$B$505,$A16,'Документы'!$F$6:$F$505,"&gt;0",'Документы'!$E$6:$E$505,"&lt;"&amp;('Сводка'!$C$4-30),'Документы'!$E$6:$E$505,"&gt;="&amp;('Сводка'!$C$4-60)))</f>
        <v/>
      </c>
      <c r="G16" s="26">
        <f>IF($A16="","",SUMIFS('Документы'!$F$6:$F$505,'Документы'!$B$6:$B$505,$A16,'Документы'!$F$6:$F$505,"&gt;0",'Документы'!$E$6:$E$505,"&lt;"&amp;('Сводка'!$C$4-60),'Документы'!$E$6:$E$505,"&gt;="&amp;('Сводка'!$C$4-90)))</f>
        <v/>
      </c>
      <c r="H16" s="26">
        <f>IF($A16="","",SUMIFS('Документы'!$F$6:$F$505,'Документы'!$B$6:$B$505,$A16,'Документы'!$F$6:$F$505,"&gt;0",'Документы'!$E$6:$E$505,"&lt;"&amp;('Сводка'!$C$4-90)))</f>
        <v/>
      </c>
      <c r="I16" s="26">
        <f>IF($A16="","",SUM(E16:H16))</f>
        <v/>
      </c>
      <c r="J16" s="36">
        <f>IF(OR($A16="",N(C16)=0),"",I16/C16)</f>
        <v/>
      </c>
      <c r="K16" s="9">
        <f>IF($A16="","",MAX(0,SUMPRODUCT(MAX(('Документы'!$B$6:$B$505=$A16)*('Документы'!$F$6:$F$505&gt;0)*('Документы'!$E$6:$E$505&lt;&gt;"")*('Сводка'!$C$4-'Документы'!$E$6:$E$505)))))</f>
        <v/>
      </c>
      <c r="L16" s="26">
        <f>IF($A16="","",SUMIFS('Документы'!$F$6:$F$505,'Документы'!$B$6:$B$505,$A16,'Документы'!$F$6:$F$505,"&lt;0"))</f>
        <v/>
      </c>
    </row>
    <row r="17">
      <c r="A17" s="11" t="n"/>
      <c r="B17" s="10">
        <f>IF($A17="","",INDEX('Документы'!$A$6:$A$505,MATCH($A17,'Документы'!$B$6:$B$505,0)))</f>
        <v/>
      </c>
      <c r="C17" s="26">
        <f>IF($A17="","",SUMIFS('Документы'!$F$6:$F$505,'Документы'!$B$6:$B$505,$A17,'Документы'!$F$6:$F$505,"&gt;0"))</f>
        <v/>
      </c>
      <c r="D17" s="26">
        <f>IF($A17="","",SUMIFS('Документы'!$F$6:$F$505,'Документы'!$B$6:$B$505,$A17,'Документы'!$F$6:$F$505,"&gt;0",'Документы'!$E$6:$E$505,"&gt;="&amp;'Сводка'!$C$4))</f>
        <v/>
      </c>
      <c r="E17" s="26">
        <f>IF($A17="","",SUMIFS('Документы'!$F$6:$F$505,'Документы'!$B$6:$B$505,$A17,'Документы'!$F$6:$F$505,"&gt;0",'Документы'!$E$6:$E$505,"&lt;"&amp;'Сводка'!$C$4,'Документы'!$E$6:$E$505,"&gt;="&amp;('Сводка'!$C$4-30)))</f>
        <v/>
      </c>
      <c r="F17" s="26">
        <f>IF($A17="","",SUMIFS('Документы'!$F$6:$F$505,'Документы'!$B$6:$B$505,$A17,'Документы'!$F$6:$F$505,"&gt;0",'Документы'!$E$6:$E$505,"&lt;"&amp;('Сводка'!$C$4-30),'Документы'!$E$6:$E$505,"&gt;="&amp;('Сводка'!$C$4-60)))</f>
        <v/>
      </c>
      <c r="G17" s="26">
        <f>IF($A17="","",SUMIFS('Документы'!$F$6:$F$505,'Документы'!$B$6:$B$505,$A17,'Документы'!$F$6:$F$505,"&gt;0",'Документы'!$E$6:$E$505,"&lt;"&amp;('Сводка'!$C$4-60),'Документы'!$E$6:$E$505,"&gt;="&amp;('Сводка'!$C$4-90)))</f>
        <v/>
      </c>
      <c r="H17" s="26">
        <f>IF($A17="","",SUMIFS('Документы'!$F$6:$F$505,'Документы'!$B$6:$B$505,$A17,'Документы'!$F$6:$F$505,"&gt;0",'Документы'!$E$6:$E$505,"&lt;"&amp;('Сводка'!$C$4-90)))</f>
        <v/>
      </c>
      <c r="I17" s="26">
        <f>IF($A17="","",SUM(E17:H17))</f>
        <v/>
      </c>
      <c r="J17" s="36">
        <f>IF(OR($A17="",N(C17)=0),"",I17/C17)</f>
        <v/>
      </c>
      <c r="K17" s="9">
        <f>IF($A17="","",MAX(0,SUMPRODUCT(MAX(('Документы'!$B$6:$B$505=$A17)*('Документы'!$F$6:$F$505&gt;0)*('Документы'!$E$6:$E$505&lt;&gt;"")*('Сводка'!$C$4-'Документы'!$E$6:$E$505)))))</f>
        <v/>
      </c>
      <c r="L17" s="26">
        <f>IF($A17="","",SUMIFS('Документы'!$F$6:$F$505,'Документы'!$B$6:$B$505,$A17,'Документы'!$F$6:$F$505,"&lt;0"))</f>
        <v/>
      </c>
    </row>
    <row r="18">
      <c r="A18" s="11" t="n"/>
      <c r="B18" s="10">
        <f>IF($A18="","",INDEX('Документы'!$A$6:$A$505,MATCH($A18,'Документы'!$B$6:$B$505,0)))</f>
        <v/>
      </c>
      <c r="C18" s="26">
        <f>IF($A18="","",SUMIFS('Документы'!$F$6:$F$505,'Документы'!$B$6:$B$505,$A18,'Документы'!$F$6:$F$505,"&gt;0"))</f>
        <v/>
      </c>
      <c r="D18" s="26">
        <f>IF($A18="","",SUMIFS('Документы'!$F$6:$F$505,'Документы'!$B$6:$B$505,$A18,'Документы'!$F$6:$F$505,"&gt;0",'Документы'!$E$6:$E$505,"&gt;="&amp;'Сводка'!$C$4))</f>
        <v/>
      </c>
      <c r="E18" s="26">
        <f>IF($A18="","",SUMIFS('Документы'!$F$6:$F$505,'Документы'!$B$6:$B$505,$A18,'Документы'!$F$6:$F$505,"&gt;0",'Документы'!$E$6:$E$505,"&lt;"&amp;'Сводка'!$C$4,'Документы'!$E$6:$E$505,"&gt;="&amp;('Сводка'!$C$4-30)))</f>
        <v/>
      </c>
      <c r="F18" s="26">
        <f>IF($A18="","",SUMIFS('Документы'!$F$6:$F$505,'Документы'!$B$6:$B$505,$A18,'Документы'!$F$6:$F$505,"&gt;0",'Документы'!$E$6:$E$505,"&lt;"&amp;('Сводка'!$C$4-30),'Документы'!$E$6:$E$505,"&gt;="&amp;('Сводка'!$C$4-60)))</f>
        <v/>
      </c>
      <c r="G18" s="26">
        <f>IF($A18="","",SUMIFS('Документы'!$F$6:$F$505,'Документы'!$B$6:$B$505,$A18,'Документы'!$F$6:$F$505,"&gt;0",'Документы'!$E$6:$E$505,"&lt;"&amp;('Сводка'!$C$4-60),'Документы'!$E$6:$E$505,"&gt;="&amp;('Сводка'!$C$4-90)))</f>
        <v/>
      </c>
      <c r="H18" s="26">
        <f>IF($A18="","",SUMIFS('Документы'!$F$6:$F$505,'Документы'!$B$6:$B$505,$A18,'Документы'!$F$6:$F$505,"&gt;0",'Документы'!$E$6:$E$505,"&lt;"&amp;('Сводка'!$C$4-90)))</f>
        <v/>
      </c>
      <c r="I18" s="26">
        <f>IF($A18="","",SUM(E18:H18))</f>
        <v/>
      </c>
      <c r="J18" s="36">
        <f>IF(OR($A18="",N(C18)=0),"",I18/C18)</f>
        <v/>
      </c>
      <c r="K18" s="9">
        <f>IF($A18="","",MAX(0,SUMPRODUCT(MAX(('Документы'!$B$6:$B$505=$A18)*('Документы'!$F$6:$F$505&gt;0)*('Документы'!$E$6:$E$505&lt;&gt;"")*('Сводка'!$C$4-'Документы'!$E$6:$E$505)))))</f>
        <v/>
      </c>
      <c r="L18" s="26">
        <f>IF($A18="","",SUMIFS('Документы'!$F$6:$F$505,'Документы'!$B$6:$B$505,$A18,'Документы'!$F$6:$F$505,"&lt;0"))</f>
        <v/>
      </c>
    </row>
    <row r="19">
      <c r="A19" s="11" t="n"/>
      <c r="B19" s="10">
        <f>IF($A19="","",INDEX('Документы'!$A$6:$A$505,MATCH($A19,'Документы'!$B$6:$B$505,0)))</f>
        <v/>
      </c>
      <c r="C19" s="26">
        <f>IF($A19="","",SUMIFS('Документы'!$F$6:$F$505,'Документы'!$B$6:$B$505,$A19,'Документы'!$F$6:$F$505,"&gt;0"))</f>
        <v/>
      </c>
      <c r="D19" s="26">
        <f>IF($A19="","",SUMIFS('Документы'!$F$6:$F$505,'Документы'!$B$6:$B$505,$A19,'Документы'!$F$6:$F$505,"&gt;0",'Документы'!$E$6:$E$505,"&gt;="&amp;'Сводка'!$C$4))</f>
        <v/>
      </c>
      <c r="E19" s="26">
        <f>IF($A19="","",SUMIFS('Документы'!$F$6:$F$505,'Документы'!$B$6:$B$505,$A19,'Документы'!$F$6:$F$505,"&gt;0",'Документы'!$E$6:$E$505,"&lt;"&amp;'Сводка'!$C$4,'Документы'!$E$6:$E$505,"&gt;="&amp;('Сводка'!$C$4-30)))</f>
        <v/>
      </c>
      <c r="F19" s="26">
        <f>IF($A19="","",SUMIFS('Документы'!$F$6:$F$505,'Документы'!$B$6:$B$505,$A19,'Документы'!$F$6:$F$505,"&gt;0",'Документы'!$E$6:$E$505,"&lt;"&amp;('Сводка'!$C$4-30),'Документы'!$E$6:$E$505,"&gt;="&amp;('Сводка'!$C$4-60)))</f>
        <v/>
      </c>
      <c r="G19" s="26">
        <f>IF($A19="","",SUMIFS('Документы'!$F$6:$F$505,'Документы'!$B$6:$B$505,$A19,'Документы'!$F$6:$F$505,"&gt;0",'Документы'!$E$6:$E$505,"&lt;"&amp;('Сводка'!$C$4-60),'Документы'!$E$6:$E$505,"&gt;="&amp;('Сводка'!$C$4-90)))</f>
        <v/>
      </c>
      <c r="H19" s="26">
        <f>IF($A19="","",SUMIFS('Документы'!$F$6:$F$505,'Документы'!$B$6:$B$505,$A19,'Документы'!$F$6:$F$505,"&gt;0",'Документы'!$E$6:$E$505,"&lt;"&amp;('Сводка'!$C$4-90)))</f>
        <v/>
      </c>
      <c r="I19" s="26">
        <f>IF($A19="","",SUM(E19:H19))</f>
        <v/>
      </c>
      <c r="J19" s="36">
        <f>IF(OR($A19="",N(C19)=0),"",I19/C19)</f>
        <v/>
      </c>
      <c r="K19" s="9">
        <f>IF($A19="","",MAX(0,SUMPRODUCT(MAX(('Документы'!$B$6:$B$505=$A19)*('Документы'!$F$6:$F$505&gt;0)*('Документы'!$E$6:$E$505&lt;&gt;"")*('Сводка'!$C$4-'Документы'!$E$6:$E$505)))))</f>
        <v/>
      </c>
      <c r="L19" s="26">
        <f>IF($A19="","",SUMIFS('Документы'!$F$6:$F$505,'Документы'!$B$6:$B$505,$A19,'Документы'!$F$6:$F$505,"&lt;0"))</f>
        <v/>
      </c>
    </row>
    <row r="20">
      <c r="A20" s="11" t="n"/>
      <c r="B20" s="10">
        <f>IF($A20="","",INDEX('Документы'!$A$6:$A$505,MATCH($A20,'Документы'!$B$6:$B$505,0)))</f>
        <v/>
      </c>
      <c r="C20" s="26">
        <f>IF($A20="","",SUMIFS('Документы'!$F$6:$F$505,'Документы'!$B$6:$B$505,$A20,'Документы'!$F$6:$F$505,"&gt;0"))</f>
        <v/>
      </c>
      <c r="D20" s="26">
        <f>IF($A20="","",SUMIFS('Документы'!$F$6:$F$505,'Документы'!$B$6:$B$505,$A20,'Документы'!$F$6:$F$505,"&gt;0",'Документы'!$E$6:$E$505,"&gt;="&amp;'Сводка'!$C$4))</f>
        <v/>
      </c>
      <c r="E20" s="26">
        <f>IF($A20="","",SUMIFS('Документы'!$F$6:$F$505,'Документы'!$B$6:$B$505,$A20,'Документы'!$F$6:$F$505,"&gt;0",'Документы'!$E$6:$E$505,"&lt;"&amp;'Сводка'!$C$4,'Документы'!$E$6:$E$505,"&gt;="&amp;('Сводка'!$C$4-30)))</f>
        <v/>
      </c>
      <c r="F20" s="26">
        <f>IF($A20="","",SUMIFS('Документы'!$F$6:$F$505,'Документы'!$B$6:$B$505,$A20,'Документы'!$F$6:$F$505,"&gt;0",'Документы'!$E$6:$E$505,"&lt;"&amp;('Сводка'!$C$4-30),'Документы'!$E$6:$E$505,"&gt;="&amp;('Сводка'!$C$4-60)))</f>
        <v/>
      </c>
      <c r="G20" s="26">
        <f>IF($A20="","",SUMIFS('Документы'!$F$6:$F$505,'Документы'!$B$6:$B$505,$A20,'Документы'!$F$6:$F$505,"&gt;0",'Документы'!$E$6:$E$505,"&lt;"&amp;('Сводка'!$C$4-60),'Документы'!$E$6:$E$505,"&gt;="&amp;('Сводка'!$C$4-90)))</f>
        <v/>
      </c>
      <c r="H20" s="26">
        <f>IF($A20="","",SUMIFS('Документы'!$F$6:$F$505,'Документы'!$B$6:$B$505,$A20,'Документы'!$F$6:$F$505,"&gt;0",'Документы'!$E$6:$E$505,"&lt;"&amp;('Сводка'!$C$4-90)))</f>
        <v/>
      </c>
      <c r="I20" s="26">
        <f>IF($A20="","",SUM(E20:H20))</f>
        <v/>
      </c>
      <c r="J20" s="36">
        <f>IF(OR($A20="",N(C20)=0),"",I20/C20)</f>
        <v/>
      </c>
      <c r="K20" s="9">
        <f>IF($A20="","",MAX(0,SUMPRODUCT(MAX(('Документы'!$B$6:$B$505=$A20)*('Документы'!$F$6:$F$505&gt;0)*('Документы'!$E$6:$E$505&lt;&gt;"")*('Сводка'!$C$4-'Документы'!$E$6:$E$505)))))</f>
        <v/>
      </c>
      <c r="L20" s="26">
        <f>IF($A20="","",SUMIFS('Документы'!$F$6:$F$505,'Документы'!$B$6:$B$505,$A20,'Документы'!$F$6:$F$505,"&lt;0"))</f>
        <v/>
      </c>
    </row>
    <row r="21">
      <c r="A21" s="11" t="n"/>
      <c r="B21" s="10">
        <f>IF($A21="","",INDEX('Документы'!$A$6:$A$505,MATCH($A21,'Документы'!$B$6:$B$505,0)))</f>
        <v/>
      </c>
      <c r="C21" s="26">
        <f>IF($A21="","",SUMIFS('Документы'!$F$6:$F$505,'Документы'!$B$6:$B$505,$A21,'Документы'!$F$6:$F$505,"&gt;0"))</f>
        <v/>
      </c>
      <c r="D21" s="26">
        <f>IF($A21="","",SUMIFS('Документы'!$F$6:$F$505,'Документы'!$B$6:$B$505,$A21,'Документы'!$F$6:$F$505,"&gt;0",'Документы'!$E$6:$E$505,"&gt;="&amp;'Сводка'!$C$4))</f>
        <v/>
      </c>
      <c r="E21" s="26">
        <f>IF($A21="","",SUMIFS('Документы'!$F$6:$F$505,'Документы'!$B$6:$B$505,$A21,'Документы'!$F$6:$F$505,"&gt;0",'Документы'!$E$6:$E$505,"&lt;"&amp;'Сводка'!$C$4,'Документы'!$E$6:$E$505,"&gt;="&amp;('Сводка'!$C$4-30)))</f>
        <v/>
      </c>
      <c r="F21" s="26">
        <f>IF($A21="","",SUMIFS('Документы'!$F$6:$F$505,'Документы'!$B$6:$B$505,$A21,'Документы'!$F$6:$F$505,"&gt;0",'Документы'!$E$6:$E$505,"&lt;"&amp;('Сводка'!$C$4-30),'Документы'!$E$6:$E$505,"&gt;="&amp;('Сводка'!$C$4-60)))</f>
        <v/>
      </c>
      <c r="G21" s="26">
        <f>IF($A21="","",SUMIFS('Документы'!$F$6:$F$505,'Документы'!$B$6:$B$505,$A21,'Документы'!$F$6:$F$505,"&gt;0",'Документы'!$E$6:$E$505,"&lt;"&amp;('Сводка'!$C$4-60),'Документы'!$E$6:$E$505,"&gt;="&amp;('Сводка'!$C$4-90)))</f>
        <v/>
      </c>
      <c r="H21" s="26">
        <f>IF($A21="","",SUMIFS('Документы'!$F$6:$F$505,'Документы'!$B$6:$B$505,$A21,'Документы'!$F$6:$F$505,"&gt;0",'Документы'!$E$6:$E$505,"&lt;"&amp;('Сводка'!$C$4-90)))</f>
        <v/>
      </c>
      <c r="I21" s="26">
        <f>IF($A21="","",SUM(E21:H21))</f>
        <v/>
      </c>
      <c r="J21" s="36">
        <f>IF(OR($A21="",N(C21)=0),"",I21/C21)</f>
        <v/>
      </c>
      <c r="K21" s="9">
        <f>IF($A21="","",MAX(0,SUMPRODUCT(MAX(('Документы'!$B$6:$B$505=$A21)*('Документы'!$F$6:$F$505&gt;0)*('Документы'!$E$6:$E$505&lt;&gt;"")*('Сводка'!$C$4-'Документы'!$E$6:$E$505)))))</f>
        <v/>
      </c>
      <c r="L21" s="26">
        <f>IF($A21="","",SUMIFS('Документы'!$F$6:$F$505,'Документы'!$B$6:$B$505,$A21,'Документы'!$F$6:$F$505,"&lt;0"))</f>
        <v/>
      </c>
    </row>
    <row r="22">
      <c r="A22" s="11" t="n"/>
      <c r="B22" s="10">
        <f>IF($A22="","",INDEX('Документы'!$A$6:$A$505,MATCH($A22,'Документы'!$B$6:$B$505,0)))</f>
        <v/>
      </c>
      <c r="C22" s="26">
        <f>IF($A22="","",SUMIFS('Документы'!$F$6:$F$505,'Документы'!$B$6:$B$505,$A22,'Документы'!$F$6:$F$505,"&gt;0"))</f>
        <v/>
      </c>
      <c r="D22" s="26">
        <f>IF($A22="","",SUMIFS('Документы'!$F$6:$F$505,'Документы'!$B$6:$B$505,$A22,'Документы'!$F$6:$F$505,"&gt;0",'Документы'!$E$6:$E$505,"&gt;="&amp;'Сводка'!$C$4))</f>
        <v/>
      </c>
      <c r="E22" s="26">
        <f>IF($A22="","",SUMIFS('Документы'!$F$6:$F$505,'Документы'!$B$6:$B$505,$A22,'Документы'!$F$6:$F$505,"&gt;0",'Документы'!$E$6:$E$505,"&lt;"&amp;'Сводка'!$C$4,'Документы'!$E$6:$E$505,"&gt;="&amp;('Сводка'!$C$4-30)))</f>
        <v/>
      </c>
      <c r="F22" s="26">
        <f>IF($A22="","",SUMIFS('Документы'!$F$6:$F$505,'Документы'!$B$6:$B$505,$A22,'Документы'!$F$6:$F$505,"&gt;0",'Документы'!$E$6:$E$505,"&lt;"&amp;('Сводка'!$C$4-30),'Документы'!$E$6:$E$505,"&gt;="&amp;('Сводка'!$C$4-60)))</f>
        <v/>
      </c>
      <c r="G22" s="26">
        <f>IF($A22="","",SUMIFS('Документы'!$F$6:$F$505,'Документы'!$B$6:$B$505,$A22,'Документы'!$F$6:$F$505,"&gt;0",'Документы'!$E$6:$E$505,"&lt;"&amp;('Сводка'!$C$4-60),'Документы'!$E$6:$E$505,"&gt;="&amp;('Сводка'!$C$4-90)))</f>
        <v/>
      </c>
      <c r="H22" s="26">
        <f>IF($A22="","",SUMIFS('Документы'!$F$6:$F$505,'Документы'!$B$6:$B$505,$A22,'Документы'!$F$6:$F$505,"&gt;0",'Документы'!$E$6:$E$505,"&lt;"&amp;('Сводка'!$C$4-90)))</f>
        <v/>
      </c>
      <c r="I22" s="26">
        <f>IF($A22="","",SUM(E22:H22))</f>
        <v/>
      </c>
      <c r="J22" s="36">
        <f>IF(OR($A22="",N(C22)=0),"",I22/C22)</f>
        <v/>
      </c>
      <c r="K22" s="9">
        <f>IF($A22="","",MAX(0,SUMPRODUCT(MAX(('Документы'!$B$6:$B$505=$A22)*('Документы'!$F$6:$F$505&gt;0)*('Документы'!$E$6:$E$505&lt;&gt;"")*('Сводка'!$C$4-'Документы'!$E$6:$E$505)))))</f>
        <v/>
      </c>
      <c r="L22" s="26">
        <f>IF($A22="","",SUMIFS('Документы'!$F$6:$F$505,'Документы'!$B$6:$B$505,$A22,'Документы'!$F$6:$F$505,"&lt;0"))</f>
        <v/>
      </c>
    </row>
    <row r="23">
      <c r="A23" s="11" t="n"/>
      <c r="B23" s="10">
        <f>IF($A23="","",INDEX('Документы'!$A$6:$A$505,MATCH($A23,'Документы'!$B$6:$B$505,0)))</f>
        <v/>
      </c>
      <c r="C23" s="26">
        <f>IF($A23="","",SUMIFS('Документы'!$F$6:$F$505,'Документы'!$B$6:$B$505,$A23,'Документы'!$F$6:$F$505,"&gt;0"))</f>
        <v/>
      </c>
      <c r="D23" s="26">
        <f>IF($A23="","",SUMIFS('Документы'!$F$6:$F$505,'Документы'!$B$6:$B$505,$A23,'Документы'!$F$6:$F$505,"&gt;0",'Документы'!$E$6:$E$505,"&gt;="&amp;'Сводка'!$C$4))</f>
        <v/>
      </c>
      <c r="E23" s="26">
        <f>IF($A23="","",SUMIFS('Документы'!$F$6:$F$505,'Документы'!$B$6:$B$505,$A23,'Документы'!$F$6:$F$505,"&gt;0",'Документы'!$E$6:$E$505,"&lt;"&amp;'Сводка'!$C$4,'Документы'!$E$6:$E$505,"&gt;="&amp;('Сводка'!$C$4-30)))</f>
        <v/>
      </c>
      <c r="F23" s="26">
        <f>IF($A23="","",SUMIFS('Документы'!$F$6:$F$505,'Документы'!$B$6:$B$505,$A23,'Документы'!$F$6:$F$505,"&gt;0",'Документы'!$E$6:$E$505,"&lt;"&amp;('Сводка'!$C$4-30),'Документы'!$E$6:$E$505,"&gt;="&amp;('Сводка'!$C$4-60)))</f>
        <v/>
      </c>
      <c r="G23" s="26">
        <f>IF($A23="","",SUMIFS('Документы'!$F$6:$F$505,'Документы'!$B$6:$B$505,$A23,'Документы'!$F$6:$F$505,"&gt;0",'Документы'!$E$6:$E$505,"&lt;"&amp;('Сводка'!$C$4-60),'Документы'!$E$6:$E$505,"&gt;="&amp;('Сводка'!$C$4-90)))</f>
        <v/>
      </c>
      <c r="H23" s="26">
        <f>IF($A23="","",SUMIFS('Документы'!$F$6:$F$505,'Документы'!$B$6:$B$505,$A23,'Документы'!$F$6:$F$505,"&gt;0",'Документы'!$E$6:$E$505,"&lt;"&amp;('Сводка'!$C$4-90)))</f>
        <v/>
      </c>
      <c r="I23" s="26">
        <f>IF($A23="","",SUM(E23:H23))</f>
        <v/>
      </c>
      <c r="J23" s="36">
        <f>IF(OR($A23="",N(C23)=0),"",I23/C23)</f>
        <v/>
      </c>
      <c r="K23" s="9">
        <f>IF($A23="","",MAX(0,SUMPRODUCT(MAX(('Документы'!$B$6:$B$505=$A23)*('Документы'!$F$6:$F$505&gt;0)*('Документы'!$E$6:$E$505&lt;&gt;"")*('Сводка'!$C$4-'Документы'!$E$6:$E$505)))))</f>
        <v/>
      </c>
      <c r="L23" s="26">
        <f>IF($A23="","",SUMIFS('Документы'!$F$6:$F$505,'Документы'!$B$6:$B$505,$A23,'Документы'!$F$6:$F$505,"&lt;0"))</f>
        <v/>
      </c>
    </row>
    <row r="24">
      <c r="A24" s="11" t="n"/>
      <c r="B24" s="10">
        <f>IF($A24="","",INDEX('Документы'!$A$6:$A$505,MATCH($A24,'Документы'!$B$6:$B$505,0)))</f>
        <v/>
      </c>
      <c r="C24" s="26">
        <f>IF($A24="","",SUMIFS('Документы'!$F$6:$F$505,'Документы'!$B$6:$B$505,$A24,'Документы'!$F$6:$F$505,"&gt;0"))</f>
        <v/>
      </c>
      <c r="D24" s="26">
        <f>IF($A24="","",SUMIFS('Документы'!$F$6:$F$505,'Документы'!$B$6:$B$505,$A24,'Документы'!$F$6:$F$505,"&gt;0",'Документы'!$E$6:$E$505,"&gt;="&amp;'Сводка'!$C$4))</f>
        <v/>
      </c>
      <c r="E24" s="26">
        <f>IF($A24="","",SUMIFS('Документы'!$F$6:$F$505,'Документы'!$B$6:$B$505,$A24,'Документы'!$F$6:$F$505,"&gt;0",'Документы'!$E$6:$E$505,"&lt;"&amp;'Сводка'!$C$4,'Документы'!$E$6:$E$505,"&gt;="&amp;('Сводка'!$C$4-30)))</f>
        <v/>
      </c>
      <c r="F24" s="26">
        <f>IF($A24="","",SUMIFS('Документы'!$F$6:$F$505,'Документы'!$B$6:$B$505,$A24,'Документы'!$F$6:$F$505,"&gt;0",'Документы'!$E$6:$E$505,"&lt;"&amp;('Сводка'!$C$4-30),'Документы'!$E$6:$E$505,"&gt;="&amp;('Сводка'!$C$4-60)))</f>
        <v/>
      </c>
      <c r="G24" s="26">
        <f>IF($A24="","",SUMIFS('Документы'!$F$6:$F$505,'Документы'!$B$6:$B$505,$A24,'Документы'!$F$6:$F$505,"&gt;0",'Документы'!$E$6:$E$505,"&lt;"&amp;('Сводка'!$C$4-60),'Документы'!$E$6:$E$505,"&gt;="&amp;('Сводка'!$C$4-90)))</f>
        <v/>
      </c>
      <c r="H24" s="26">
        <f>IF($A24="","",SUMIFS('Документы'!$F$6:$F$505,'Документы'!$B$6:$B$505,$A24,'Документы'!$F$6:$F$505,"&gt;0",'Документы'!$E$6:$E$505,"&lt;"&amp;('Сводка'!$C$4-90)))</f>
        <v/>
      </c>
      <c r="I24" s="26">
        <f>IF($A24="","",SUM(E24:H24))</f>
        <v/>
      </c>
      <c r="J24" s="36">
        <f>IF(OR($A24="",N(C24)=0),"",I24/C24)</f>
        <v/>
      </c>
      <c r="K24" s="9">
        <f>IF($A24="","",MAX(0,SUMPRODUCT(MAX(('Документы'!$B$6:$B$505=$A24)*('Документы'!$F$6:$F$505&gt;0)*('Документы'!$E$6:$E$505&lt;&gt;"")*('Сводка'!$C$4-'Документы'!$E$6:$E$505)))))</f>
        <v/>
      </c>
      <c r="L24" s="26">
        <f>IF($A24="","",SUMIFS('Документы'!$F$6:$F$505,'Документы'!$B$6:$B$505,$A24,'Документы'!$F$6:$F$505,"&lt;0"))</f>
        <v/>
      </c>
    </row>
    <row r="25">
      <c r="A25" s="11" t="n"/>
      <c r="B25" s="10">
        <f>IF($A25="","",INDEX('Документы'!$A$6:$A$505,MATCH($A25,'Документы'!$B$6:$B$505,0)))</f>
        <v/>
      </c>
      <c r="C25" s="26">
        <f>IF($A25="","",SUMIFS('Документы'!$F$6:$F$505,'Документы'!$B$6:$B$505,$A25,'Документы'!$F$6:$F$505,"&gt;0"))</f>
        <v/>
      </c>
      <c r="D25" s="26">
        <f>IF($A25="","",SUMIFS('Документы'!$F$6:$F$505,'Документы'!$B$6:$B$505,$A25,'Документы'!$F$6:$F$505,"&gt;0",'Документы'!$E$6:$E$505,"&gt;="&amp;'Сводка'!$C$4))</f>
        <v/>
      </c>
      <c r="E25" s="26">
        <f>IF($A25="","",SUMIFS('Документы'!$F$6:$F$505,'Документы'!$B$6:$B$505,$A25,'Документы'!$F$6:$F$505,"&gt;0",'Документы'!$E$6:$E$505,"&lt;"&amp;'Сводка'!$C$4,'Документы'!$E$6:$E$505,"&gt;="&amp;('Сводка'!$C$4-30)))</f>
        <v/>
      </c>
      <c r="F25" s="26">
        <f>IF($A25="","",SUMIFS('Документы'!$F$6:$F$505,'Документы'!$B$6:$B$505,$A25,'Документы'!$F$6:$F$505,"&gt;0",'Документы'!$E$6:$E$505,"&lt;"&amp;('Сводка'!$C$4-30),'Документы'!$E$6:$E$505,"&gt;="&amp;('Сводка'!$C$4-60)))</f>
        <v/>
      </c>
      <c r="G25" s="26">
        <f>IF($A25="","",SUMIFS('Документы'!$F$6:$F$505,'Документы'!$B$6:$B$505,$A25,'Документы'!$F$6:$F$505,"&gt;0",'Документы'!$E$6:$E$505,"&lt;"&amp;('Сводка'!$C$4-60),'Документы'!$E$6:$E$505,"&gt;="&amp;('Сводка'!$C$4-90)))</f>
        <v/>
      </c>
      <c r="H25" s="26">
        <f>IF($A25="","",SUMIFS('Документы'!$F$6:$F$505,'Документы'!$B$6:$B$505,$A25,'Документы'!$F$6:$F$505,"&gt;0",'Документы'!$E$6:$E$505,"&lt;"&amp;('Сводка'!$C$4-90)))</f>
        <v/>
      </c>
      <c r="I25" s="26">
        <f>IF($A25="","",SUM(E25:H25))</f>
        <v/>
      </c>
      <c r="J25" s="36">
        <f>IF(OR($A25="",N(C25)=0),"",I25/C25)</f>
        <v/>
      </c>
      <c r="K25" s="9">
        <f>IF($A25="","",MAX(0,SUMPRODUCT(MAX(('Документы'!$B$6:$B$505=$A25)*('Документы'!$F$6:$F$505&gt;0)*('Документы'!$E$6:$E$505&lt;&gt;"")*('Сводка'!$C$4-'Документы'!$E$6:$E$505)))))</f>
        <v/>
      </c>
      <c r="L25" s="26">
        <f>IF($A25="","",SUMIFS('Документы'!$F$6:$F$505,'Документы'!$B$6:$B$505,$A25,'Документы'!$F$6:$F$505,"&lt;0"))</f>
        <v/>
      </c>
    </row>
    <row r="26">
      <c r="A26" s="11" t="n"/>
      <c r="B26" s="10">
        <f>IF($A26="","",INDEX('Документы'!$A$6:$A$505,MATCH($A26,'Документы'!$B$6:$B$505,0)))</f>
        <v/>
      </c>
      <c r="C26" s="26">
        <f>IF($A26="","",SUMIFS('Документы'!$F$6:$F$505,'Документы'!$B$6:$B$505,$A26,'Документы'!$F$6:$F$505,"&gt;0"))</f>
        <v/>
      </c>
      <c r="D26" s="26">
        <f>IF($A26="","",SUMIFS('Документы'!$F$6:$F$505,'Документы'!$B$6:$B$505,$A26,'Документы'!$F$6:$F$505,"&gt;0",'Документы'!$E$6:$E$505,"&gt;="&amp;'Сводка'!$C$4))</f>
        <v/>
      </c>
      <c r="E26" s="26">
        <f>IF($A26="","",SUMIFS('Документы'!$F$6:$F$505,'Документы'!$B$6:$B$505,$A26,'Документы'!$F$6:$F$505,"&gt;0",'Документы'!$E$6:$E$505,"&lt;"&amp;'Сводка'!$C$4,'Документы'!$E$6:$E$505,"&gt;="&amp;('Сводка'!$C$4-30)))</f>
        <v/>
      </c>
      <c r="F26" s="26">
        <f>IF($A26="","",SUMIFS('Документы'!$F$6:$F$505,'Документы'!$B$6:$B$505,$A26,'Документы'!$F$6:$F$505,"&gt;0",'Документы'!$E$6:$E$505,"&lt;"&amp;('Сводка'!$C$4-30),'Документы'!$E$6:$E$505,"&gt;="&amp;('Сводка'!$C$4-60)))</f>
        <v/>
      </c>
      <c r="G26" s="26">
        <f>IF($A26="","",SUMIFS('Документы'!$F$6:$F$505,'Документы'!$B$6:$B$505,$A26,'Документы'!$F$6:$F$505,"&gt;0",'Документы'!$E$6:$E$505,"&lt;"&amp;('Сводка'!$C$4-60),'Документы'!$E$6:$E$505,"&gt;="&amp;('Сводка'!$C$4-90)))</f>
        <v/>
      </c>
      <c r="H26" s="26">
        <f>IF($A26="","",SUMIFS('Документы'!$F$6:$F$505,'Документы'!$B$6:$B$505,$A26,'Документы'!$F$6:$F$505,"&gt;0",'Документы'!$E$6:$E$505,"&lt;"&amp;('Сводка'!$C$4-90)))</f>
        <v/>
      </c>
      <c r="I26" s="26">
        <f>IF($A26="","",SUM(E26:H26))</f>
        <v/>
      </c>
      <c r="J26" s="36">
        <f>IF(OR($A26="",N(C26)=0),"",I26/C26)</f>
        <v/>
      </c>
      <c r="K26" s="9">
        <f>IF($A26="","",MAX(0,SUMPRODUCT(MAX(('Документы'!$B$6:$B$505=$A26)*('Документы'!$F$6:$F$505&gt;0)*('Документы'!$E$6:$E$505&lt;&gt;"")*('Сводка'!$C$4-'Документы'!$E$6:$E$505)))))</f>
        <v/>
      </c>
      <c r="L26" s="26">
        <f>IF($A26="","",SUMIFS('Документы'!$F$6:$F$505,'Документы'!$B$6:$B$505,$A26,'Документы'!$F$6:$F$505,"&lt;0"))</f>
        <v/>
      </c>
    </row>
    <row r="27">
      <c r="A27" s="11" t="n"/>
      <c r="B27" s="10">
        <f>IF($A27="","",INDEX('Документы'!$A$6:$A$505,MATCH($A27,'Документы'!$B$6:$B$505,0)))</f>
        <v/>
      </c>
      <c r="C27" s="26">
        <f>IF($A27="","",SUMIFS('Документы'!$F$6:$F$505,'Документы'!$B$6:$B$505,$A27,'Документы'!$F$6:$F$505,"&gt;0"))</f>
        <v/>
      </c>
      <c r="D27" s="26">
        <f>IF($A27="","",SUMIFS('Документы'!$F$6:$F$505,'Документы'!$B$6:$B$505,$A27,'Документы'!$F$6:$F$505,"&gt;0",'Документы'!$E$6:$E$505,"&gt;="&amp;'Сводка'!$C$4))</f>
        <v/>
      </c>
      <c r="E27" s="26">
        <f>IF($A27="","",SUMIFS('Документы'!$F$6:$F$505,'Документы'!$B$6:$B$505,$A27,'Документы'!$F$6:$F$505,"&gt;0",'Документы'!$E$6:$E$505,"&lt;"&amp;'Сводка'!$C$4,'Документы'!$E$6:$E$505,"&gt;="&amp;('Сводка'!$C$4-30)))</f>
        <v/>
      </c>
      <c r="F27" s="26">
        <f>IF($A27="","",SUMIFS('Документы'!$F$6:$F$505,'Документы'!$B$6:$B$505,$A27,'Документы'!$F$6:$F$505,"&gt;0",'Документы'!$E$6:$E$505,"&lt;"&amp;('Сводка'!$C$4-30),'Документы'!$E$6:$E$505,"&gt;="&amp;('Сводка'!$C$4-60)))</f>
        <v/>
      </c>
      <c r="G27" s="26">
        <f>IF($A27="","",SUMIFS('Документы'!$F$6:$F$505,'Документы'!$B$6:$B$505,$A27,'Документы'!$F$6:$F$505,"&gt;0",'Документы'!$E$6:$E$505,"&lt;"&amp;('Сводка'!$C$4-60),'Документы'!$E$6:$E$505,"&gt;="&amp;('Сводка'!$C$4-90)))</f>
        <v/>
      </c>
      <c r="H27" s="26">
        <f>IF($A27="","",SUMIFS('Документы'!$F$6:$F$505,'Документы'!$B$6:$B$505,$A27,'Документы'!$F$6:$F$505,"&gt;0",'Документы'!$E$6:$E$505,"&lt;"&amp;('Сводка'!$C$4-90)))</f>
        <v/>
      </c>
      <c r="I27" s="26">
        <f>IF($A27="","",SUM(E27:H27))</f>
        <v/>
      </c>
      <c r="J27" s="36">
        <f>IF(OR($A27="",N(C27)=0),"",I27/C27)</f>
        <v/>
      </c>
      <c r="K27" s="9">
        <f>IF($A27="","",MAX(0,SUMPRODUCT(MAX(('Документы'!$B$6:$B$505=$A27)*('Документы'!$F$6:$F$505&gt;0)*('Документы'!$E$6:$E$505&lt;&gt;"")*('Сводка'!$C$4-'Документы'!$E$6:$E$505)))))</f>
        <v/>
      </c>
      <c r="L27" s="26">
        <f>IF($A27="","",SUMIFS('Документы'!$F$6:$F$505,'Документы'!$B$6:$B$505,$A27,'Документы'!$F$6:$F$505,"&lt;0"))</f>
        <v/>
      </c>
    </row>
    <row r="28">
      <c r="A28" s="11" t="n"/>
      <c r="B28" s="10">
        <f>IF($A28="","",INDEX('Документы'!$A$6:$A$505,MATCH($A28,'Документы'!$B$6:$B$505,0)))</f>
        <v/>
      </c>
      <c r="C28" s="26">
        <f>IF($A28="","",SUMIFS('Документы'!$F$6:$F$505,'Документы'!$B$6:$B$505,$A28,'Документы'!$F$6:$F$505,"&gt;0"))</f>
        <v/>
      </c>
      <c r="D28" s="26">
        <f>IF($A28="","",SUMIFS('Документы'!$F$6:$F$505,'Документы'!$B$6:$B$505,$A28,'Документы'!$F$6:$F$505,"&gt;0",'Документы'!$E$6:$E$505,"&gt;="&amp;'Сводка'!$C$4))</f>
        <v/>
      </c>
      <c r="E28" s="26">
        <f>IF($A28="","",SUMIFS('Документы'!$F$6:$F$505,'Документы'!$B$6:$B$505,$A28,'Документы'!$F$6:$F$505,"&gt;0",'Документы'!$E$6:$E$505,"&lt;"&amp;'Сводка'!$C$4,'Документы'!$E$6:$E$505,"&gt;="&amp;('Сводка'!$C$4-30)))</f>
        <v/>
      </c>
      <c r="F28" s="26">
        <f>IF($A28="","",SUMIFS('Документы'!$F$6:$F$505,'Документы'!$B$6:$B$505,$A28,'Документы'!$F$6:$F$505,"&gt;0",'Документы'!$E$6:$E$505,"&lt;"&amp;('Сводка'!$C$4-30),'Документы'!$E$6:$E$505,"&gt;="&amp;('Сводка'!$C$4-60)))</f>
        <v/>
      </c>
      <c r="G28" s="26">
        <f>IF($A28="","",SUMIFS('Документы'!$F$6:$F$505,'Документы'!$B$6:$B$505,$A28,'Документы'!$F$6:$F$505,"&gt;0",'Документы'!$E$6:$E$505,"&lt;"&amp;('Сводка'!$C$4-60),'Документы'!$E$6:$E$505,"&gt;="&amp;('Сводка'!$C$4-90)))</f>
        <v/>
      </c>
      <c r="H28" s="26">
        <f>IF($A28="","",SUMIFS('Документы'!$F$6:$F$505,'Документы'!$B$6:$B$505,$A28,'Документы'!$F$6:$F$505,"&gt;0",'Документы'!$E$6:$E$505,"&lt;"&amp;('Сводка'!$C$4-90)))</f>
        <v/>
      </c>
      <c r="I28" s="26">
        <f>IF($A28="","",SUM(E28:H28))</f>
        <v/>
      </c>
      <c r="J28" s="36">
        <f>IF(OR($A28="",N(C28)=0),"",I28/C28)</f>
        <v/>
      </c>
      <c r="K28" s="9">
        <f>IF($A28="","",MAX(0,SUMPRODUCT(MAX(('Документы'!$B$6:$B$505=$A28)*('Документы'!$F$6:$F$505&gt;0)*('Документы'!$E$6:$E$505&lt;&gt;"")*('Сводка'!$C$4-'Документы'!$E$6:$E$505)))))</f>
        <v/>
      </c>
      <c r="L28" s="26">
        <f>IF($A28="","",SUMIFS('Документы'!$F$6:$F$505,'Документы'!$B$6:$B$505,$A28,'Документы'!$F$6:$F$505,"&lt;0"))</f>
        <v/>
      </c>
    </row>
    <row r="29">
      <c r="A29" s="11" t="n"/>
      <c r="B29" s="10">
        <f>IF($A29="","",INDEX('Документы'!$A$6:$A$505,MATCH($A29,'Документы'!$B$6:$B$505,0)))</f>
        <v/>
      </c>
      <c r="C29" s="26">
        <f>IF($A29="","",SUMIFS('Документы'!$F$6:$F$505,'Документы'!$B$6:$B$505,$A29,'Документы'!$F$6:$F$505,"&gt;0"))</f>
        <v/>
      </c>
      <c r="D29" s="26">
        <f>IF($A29="","",SUMIFS('Документы'!$F$6:$F$505,'Документы'!$B$6:$B$505,$A29,'Документы'!$F$6:$F$505,"&gt;0",'Документы'!$E$6:$E$505,"&gt;="&amp;'Сводка'!$C$4))</f>
        <v/>
      </c>
      <c r="E29" s="26">
        <f>IF($A29="","",SUMIFS('Документы'!$F$6:$F$505,'Документы'!$B$6:$B$505,$A29,'Документы'!$F$6:$F$505,"&gt;0",'Документы'!$E$6:$E$505,"&lt;"&amp;'Сводка'!$C$4,'Документы'!$E$6:$E$505,"&gt;="&amp;('Сводка'!$C$4-30)))</f>
        <v/>
      </c>
      <c r="F29" s="26">
        <f>IF($A29="","",SUMIFS('Документы'!$F$6:$F$505,'Документы'!$B$6:$B$505,$A29,'Документы'!$F$6:$F$505,"&gt;0",'Документы'!$E$6:$E$505,"&lt;"&amp;('Сводка'!$C$4-30),'Документы'!$E$6:$E$505,"&gt;="&amp;('Сводка'!$C$4-60)))</f>
        <v/>
      </c>
      <c r="G29" s="26">
        <f>IF($A29="","",SUMIFS('Документы'!$F$6:$F$505,'Документы'!$B$6:$B$505,$A29,'Документы'!$F$6:$F$505,"&gt;0",'Документы'!$E$6:$E$505,"&lt;"&amp;('Сводка'!$C$4-60),'Документы'!$E$6:$E$505,"&gt;="&amp;('Сводка'!$C$4-90)))</f>
        <v/>
      </c>
      <c r="H29" s="26">
        <f>IF($A29="","",SUMIFS('Документы'!$F$6:$F$505,'Документы'!$B$6:$B$505,$A29,'Документы'!$F$6:$F$505,"&gt;0",'Документы'!$E$6:$E$505,"&lt;"&amp;('Сводка'!$C$4-90)))</f>
        <v/>
      </c>
      <c r="I29" s="26">
        <f>IF($A29="","",SUM(E29:H29))</f>
        <v/>
      </c>
      <c r="J29" s="36">
        <f>IF(OR($A29="",N(C29)=0),"",I29/C29)</f>
        <v/>
      </c>
      <c r="K29" s="9">
        <f>IF($A29="","",MAX(0,SUMPRODUCT(MAX(('Документы'!$B$6:$B$505=$A29)*('Документы'!$F$6:$F$505&gt;0)*('Документы'!$E$6:$E$505&lt;&gt;"")*('Сводка'!$C$4-'Документы'!$E$6:$E$505)))))</f>
        <v/>
      </c>
      <c r="L29" s="26">
        <f>IF($A29="","",SUMIFS('Документы'!$F$6:$F$505,'Документы'!$B$6:$B$505,$A29,'Документы'!$F$6:$F$505,"&lt;0"))</f>
        <v/>
      </c>
    </row>
    <row r="30">
      <c r="A30" s="11" t="n"/>
      <c r="B30" s="10">
        <f>IF($A30="","",INDEX('Документы'!$A$6:$A$505,MATCH($A30,'Документы'!$B$6:$B$505,0)))</f>
        <v/>
      </c>
      <c r="C30" s="26">
        <f>IF($A30="","",SUMIFS('Документы'!$F$6:$F$505,'Документы'!$B$6:$B$505,$A30,'Документы'!$F$6:$F$505,"&gt;0"))</f>
        <v/>
      </c>
      <c r="D30" s="26">
        <f>IF($A30="","",SUMIFS('Документы'!$F$6:$F$505,'Документы'!$B$6:$B$505,$A30,'Документы'!$F$6:$F$505,"&gt;0",'Документы'!$E$6:$E$505,"&gt;="&amp;'Сводка'!$C$4))</f>
        <v/>
      </c>
      <c r="E30" s="26">
        <f>IF($A30="","",SUMIFS('Документы'!$F$6:$F$505,'Документы'!$B$6:$B$505,$A30,'Документы'!$F$6:$F$505,"&gt;0",'Документы'!$E$6:$E$505,"&lt;"&amp;'Сводка'!$C$4,'Документы'!$E$6:$E$505,"&gt;="&amp;('Сводка'!$C$4-30)))</f>
        <v/>
      </c>
      <c r="F30" s="26">
        <f>IF($A30="","",SUMIFS('Документы'!$F$6:$F$505,'Документы'!$B$6:$B$505,$A30,'Документы'!$F$6:$F$505,"&gt;0",'Документы'!$E$6:$E$505,"&lt;"&amp;('Сводка'!$C$4-30),'Документы'!$E$6:$E$505,"&gt;="&amp;('Сводка'!$C$4-60)))</f>
        <v/>
      </c>
      <c r="G30" s="26">
        <f>IF($A30="","",SUMIFS('Документы'!$F$6:$F$505,'Документы'!$B$6:$B$505,$A30,'Документы'!$F$6:$F$505,"&gt;0",'Документы'!$E$6:$E$505,"&lt;"&amp;('Сводка'!$C$4-60),'Документы'!$E$6:$E$505,"&gt;="&amp;('Сводка'!$C$4-90)))</f>
        <v/>
      </c>
      <c r="H30" s="26">
        <f>IF($A30="","",SUMIFS('Документы'!$F$6:$F$505,'Документы'!$B$6:$B$505,$A30,'Документы'!$F$6:$F$505,"&gt;0",'Документы'!$E$6:$E$505,"&lt;"&amp;('Сводка'!$C$4-90)))</f>
        <v/>
      </c>
      <c r="I30" s="26">
        <f>IF($A30="","",SUM(E30:H30))</f>
        <v/>
      </c>
      <c r="J30" s="36">
        <f>IF(OR($A30="",N(C30)=0),"",I30/C30)</f>
        <v/>
      </c>
      <c r="K30" s="9">
        <f>IF($A30="","",MAX(0,SUMPRODUCT(MAX(('Документы'!$B$6:$B$505=$A30)*('Документы'!$F$6:$F$505&gt;0)*('Документы'!$E$6:$E$505&lt;&gt;"")*('Сводка'!$C$4-'Документы'!$E$6:$E$505)))))</f>
        <v/>
      </c>
      <c r="L30" s="26">
        <f>IF($A30="","",SUMIFS('Документы'!$F$6:$F$505,'Документы'!$B$6:$B$505,$A30,'Документы'!$F$6:$F$505,"&lt;0"))</f>
        <v/>
      </c>
    </row>
    <row r="31">
      <c r="A31" s="11" t="n"/>
      <c r="B31" s="10">
        <f>IF($A31="","",INDEX('Документы'!$A$6:$A$505,MATCH($A31,'Документы'!$B$6:$B$505,0)))</f>
        <v/>
      </c>
      <c r="C31" s="26">
        <f>IF($A31="","",SUMIFS('Документы'!$F$6:$F$505,'Документы'!$B$6:$B$505,$A31,'Документы'!$F$6:$F$505,"&gt;0"))</f>
        <v/>
      </c>
      <c r="D31" s="26">
        <f>IF($A31="","",SUMIFS('Документы'!$F$6:$F$505,'Документы'!$B$6:$B$505,$A31,'Документы'!$F$6:$F$505,"&gt;0",'Документы'!$E$6:$E$505,"&gt;="&amp;'Сводка'!$C$4))</f>
        <v/>
      </c>
      <c r="E31" s="26">
        <f>IF($A31="","",SUMIFS('Документы'!$F$6:$F$505,'Документы'!$B$6:$B$505,$A31,'Документы'!$F$6:$F$505,"&gt;0",'Документы'!$E$6:$E$505,"&lt;"&amp;'Сводка'!$C$4,'Документы'!$E$6:$E$505,"&gt;="&amp;('Сводка'!$C$4-30)))</f>
        <v/>
      </c>
      <c r="F31" s="26">
        <f>IF($A31="","",SUMIFS('Документы'!$F$6:$F$505,'Документы'!$B$6:$B$505,$A31,'Документы'!$F$6:$F$505,"&gt;0",'Документы'!$E$6:$E$505,"&lt;"&amp;('Сводка'!$C$4-30),'Документы'!$E$6:$E$505,"&gt;="&amp;('Сводка'!$C$4-60)))</f>
        <v/>
      </c>
      <c r="G31" s="26">
        <f>IF($A31="","",SUMIFS('Документы'!$F$6:$F$505,'Документы'!$B$6:$B$505,$A31,'Документы'!$F$6:$F$505,"&gt;0",'Документы'!$E$6:$E$505,"&lt;"&amp;('Сводка'!$C$4-60),'Документы'!$E$6:$E$505,"&gt;="&amp;('Сводка'!$C$4-90)))</f>
        <v/>
      </c>
      <c r="H31" s="26">
        <f>IF($A31="","",SUMIFS('Документы'!$F$6:$F$505,'Документы'!$B$6:$B$505,$A31,'Документы'!$F$6:$F$505,"&gt;0",'Документы'!$E$6:$E$505,"&lt;"&amp;('Сводка'!$C$4-90)))</f>
        <v/>
      </c>
      <c r="I31" s="26">
        <f>IF($A31="","",SUM(E31:H31))</f>
        <v/>
      </c>
      <c r="J31" s="36">
        <f>IF(OR($A31="",N(C31)=0),"",I31/C31)</f>
        <v/>
      </c>
      <c r="K31" s="9">
        <f>IF($A31="","",MAX(0,SUMPRODUCT(MAX(('Документы'!$B$6:$B$505=$A31)*('Документы'!$F$6:$F$505&gt;0)*('Документы'!$E$6:$E$505&lt;&gt;"")*('Сводка'!$C$4-'Документы'!$E$6:$E$505)))))</f>
        <v/>
      </c>
      <c r="L31" s="26">
        <f>IF($A31="","",SUMIFS('Документы'!$F$6:$F$505,'Документы'!$B$6:$B$505,$A31,'Документы'!$F$6:$F$505,"&lt;0"))</f>
        <v/>
      </c>
    </row>
    <row r="32">
      <c r="A32" s="11" t="n"/>
      <c r="B32" s="10">
        <f>IF($A32="","",INDEX('Документы'!$A$6:$A$505,MATCH($A32,'Документы'!$B$6:$B$505,0)))</f>
        <v/>
      </c>
      <c r="C32" s="26">
        <f>IF($A32="","",SUMIFS('Документы'!$F$6:$F$505,'Документы'!$B$6:$B$505,$A32,'Документы'!$F$6:$F$505,"&gt;0"))</f>
        <v/>
      </c>
      <c r="D32" s="26">
        <f>IF($A32="","",SUMIFS('Документы'!$F$6:$F$505,'Документы'!$B$6:$B$505,$A32,'Документы'!$F$6:$F$505,"&gt;0",'Документы'!$E$6:$E$505,"&gt;="&amp;'Сводка'!$C$4))</f>
        <v/>
      </c>
      <c r="E32" s="26">
        <f>IF($A32="","",SUMIFS('Документы'!$F$6:$F$505,'Документы'!$B$6:$B$505,$A32,'Документы'!$F$6:$F$505,"&gt;0",'Документы'!$E$6:$E$505,"&lt;"&amp;'Сводка'!$C$4,'Документы'!$E$6:$E$505,"&gt;="&amp;('Сводка'!$C$4-30)))</f>
        <v/>
      </c>
      <c r="F32" s="26">
        <f>IF($A32="","",SUMIFS('Документы'!$F$6:$F$505,'Документы'!$B$6:$B$505,$A32,'Документы'!$F$6:$F$505,"&gt;0",'Документы'!$E$6:$E$505,"&lt;"&amp;('Сводка'!$C$4-30),'Документы'!$E$6:$E$505,"&gt;="&amp;('Сводка'!$C$4-60)))</f>
        <v/>
      </c>
      <c r="G32" s="26">
        <f>IF($A32="","",SUMIFS('Документы'!$F$6:$F$505,'Документы'!$B$6:$B$505,$A32,'Документы'!$F$6:$F$505,"&gt;0",'Документы'!$E$6:$E$505,"&lt;"&amp;('Сводка'!$C$4-60),'Документы'!$E$6:$E$505,"&gt;="&amp;('Сводка'!$C$4-90)))</f>
        <v/>
      </c>
      <c r="H32" s="26">
        <f>IF($A32="","",SUMIFS('Документы'!$F$6:$F$505,'Документы'!$B$6:$B$505,$A32,'Документы'!$F$6:$F$505,"&gt;0",'Документы'!$E$6:$E$505,"&lt;"&amp;('Сводка'!$C$4-90)))</f>
        <v/>
      </c>
      <c r="I32" s="26">
        <f>IF($A32="","",SUM(E32:H32))</f>
        <v/>
      </c>
      <c r="J32" s="36">
        <f>IF(OR($A32="",N(C32)=0),"",I32/C32)</f>
        <v/>
      </c>
      <c r="K32" s="9">
        <f>IF($A32="","",MAX(0,SUMPRODUCT(MAX(('Документы'!$B$6:$B$505=$A32)*('Документы'!$F$6:$F$505&gt;0)*('Документы'!$E$6:$E$505&lt;&gt;"")*('Сводка'!$C$4-'Документы'!$E$6:$E$505)))))</f>
        <v/>
      </c>
      <c r="L32" s="26">
        <f>IF($A32="","",SUMIFS('Документы'!$F$6:$F$505,'Документы'!$B$6:$B$505,$A32,'Документы'!$F$6:$F$505,"&lt;0"))</f>
        <v/>
      </c>
    </row>
    <row r="33">
      <c r="A33" s="11" t="n"/>
      <c r="B33" s="10">
        <f>IF($A33="","",INDEX('Документы'!$A$6:$A$505,MATCH($A33,'Документы'!$B$6:$B$505,0)))</f>
        <v/>
      </c>
      <c r="C33" s="26">
        <f>IF($A33="","",SUMIFS('Документы'!$F$6:$F$505,'Документы'!$B$6:$B$505,$A33,'Документы'!$F$6:$F$505,"&gt;0"))</f>
        <v/>
      </c>
      <c r="D33" s="26">
        <f>IF($A33="","",SUMIFS('Документы'!$F$6:$F$505,'Документы'!$B$6:$B$505,$A33,'Документы'!$F$6:$F$505,"&gt;0",'Документы'!$E$6:$E$505,"&gt;="&amp;'Сводка'!$C$4))</f>
        <v/>
      </c>
      <c r="E33" s="26">
        <f>IF($A33="","",SUMIFS('Документы'!$F$6:$F$505,'Документы'!$B$6:$B$505,$A33,'Документы'!$F$6:$F$505,"&gt;0",'Документы'!$E$6:$E$505,"&lt;"&amp;'Сводка'!$C$4,'Документы'!$E$6:$E$505,"&gt;="&amp;('Сводка'!$C$4-30)))</f>
        <v/>
      </c>
      <c r="F33" s="26">
        <f>IF($A33="","",SUMIFS('Документы'!$F$6:$F$505,'Документы'!$B$6:$B$505,$A33,'Документы'!$F$6:$F$505,"&gt;0",'Документы'!$E$6:$E$505,"&lt;"&amp;('Сводка'!$C$4-30),'Документы'!$E$6:$E$505,"&gt;="&amp;('Сводка'!$C$4-60)))</f>
        <v/>
      </c>
      <c r="G33" s="26">
        <f>IF($A33="","",SUMIFS('Документы'!$F$6:$F$505,'Документы'!$B$6:$B$505,$A33,'Документы'!$F$6:$F$505,"&gt;0",'Документы'!$E$6:$E$505,"&lt;"&amp;('Сводка'!$C$4-60),'Документы'!$E$6:$E$505,"&gt;="&amp;('Сводка'!$C$4-90)))</f>
        <v/>
      </c>
      <c r="H33" s="26">
        <f>IF($A33="","",SUMIFS('Документы'!$F$6:$F$505,'Документы'!$B$6:$B$505,$A33,'Документы'!$F$6:$F$505,"&gt;0",'Документы'!$E$6:$E$505,"&lt;"&amp;('Сводка'!$C$4-90)))</f>
        <v/>
      </c>
      <c r="I33" s="26">
        <f>IF($A33="","",SUM(E33:H33))</f>
        <v/>
      </c>
      <c r="J33" s="36">
        <f>IF(OR($A33="",N(C33)=0),"",I33/C33)</f>
        <v/>
      </c>
      <c r="K33" s="9">
        <f>IF($A33="","",MAX(0,SUMPRODUCT(MAX(('Документы'!$B$6:$B$505=$A33)*('Документы'!$F$6:$F$505&gt;0)*('Документы'!$E$6:$E$505&lt;&gt;"")*('Сводка'!$C$4-'Документы'!$E$6:$E$505)))))</f>
        <v/>
      </c>
      <c r="L33" s="26">
        <f>IF($A33="","",SUMIFS('Документы'!$F$6:$F$505,'Документы'!$B$6:$B$505,$A33,'Документы'!$F$6:$F$505,"&lt;0"))</f>
        <v/>
      </c>
    </row>
    <row r="34">
      <c r="A34" s="11" t="n"/>
      <c r="B34" s="10">
        <f>IF($A34="","",INDEX('Документы'!$A$6:$A$505,MATCH($A34,'Документы'!$B$6:$B$505,0)))</f>
        <v/>
      </c>
      <c r="C34" s="26">
        <f>IF($A34="","",SUMIFS('Документы'!$F$6:$F$505,'Документы'!$B$6:$B$505,$A34,'Документы'!$F$6:$F$505,"&gt;0"))</f>
        <v/>
      </c>
      <c r="D34" s="26">
        <f>IF($A34="","",SUMIFS('Документы'!$F$6:$F$505,'Документы'!$B$6:$B$505,$A34,'Документы'!$F$6:$F$505,"&gt;0",'Документы'!$E$6:$E$505,"&gt;="&amp;'Сводка'!$C$4))</f>
        <v/>
      </c>
      <c r="E34" s="26">
        <f>IF($A34="","",SUMIFS('Документы'!$F$6:$F$505,'Документы'!$B$6:$B$505,$A34,'Документы'!$F$6:$F$505,"&gt;0",'Документы'!$E$6:$E$505,"&lt;"&amp;'Сводка'!$C$4,'Документы'!$E$6:$E$505,"&gt;="&amp;('Сводка'!$C$4-30)))</f>
        <v/>
      </c>
      <c r="F34" s="26">
        <f>IF($A34="","",SUMIFS('Документы'!$F$6:$F$505,'Документы'!$B$6:$B$505,$A34,'Документы'!$F$6:$F$505,"&gt;0",'Документы'!$E$6:$E$505,"&lt;"&amp;('Сводка'!$C$4-30),'Документы'!$E$6:$E$505,"&gt;="&amp;('Сводка'!$C$4-60)))</f>
        <v/>
      </c>
      <c r="G34" s="26">
        <f>IF($A34="","",SUMIFS('Документы'!$F$6:$F$505,'Документы'!$B$6:$B$505,$A34,'Документы'!$F$6:$F$505,"&gt;0",'Документы'!$E$6:$E$505,"&lt;"&amp;('Сводка'!$C$4-60),'Документы'!$E$6:$E$505,"&gt;="&amp;('Сводка'!$C$4-90)))</f>
        <v/>
      </c>
      <c r="H34" s="26">
        <f>IF($A34="","",SUMIFS('Документы'!$F$6:$F$505,'Документы'!$B$6:$B$505,$A34,'Документы'!$F$6:$F$505,"&gt;0",'Документы'!$E$6:$E$505,"&lt;"&amp;('Сводка'!$C$4-90)))</f>
        <v/>
      </c>
      <c r="I34" s="26">
        <f>IF($A34="","",SUM(E34:H34))</f>
        <v/>
      </c>
      <c r="J34" s="36">
        <f>IF(OR($A34="",N(C34)=0),"",I34/C34)</f>
        <v/>
      </c>
      <c r="K34" s="9">
        <f>IF($A34="","",MAX(0,SUMPRODUCT(MAX(('Документы'!$B$6:$B$505=$A34)*('Документы'!$F$6:$F$505&gt;0)*('Документы'!$E$6:$E$505&lt;&gt;"")*('Сводка'!$C$4-'Документы'!$E$6:$E$505)))))</f>
        <v/>
      </c>
      <c r="L34" s="26">
        <f>IF($A34="","",SUMIFS('Документы'!$F$6:$F$505,'Документы'!$B$6:$B$505,$A34,'Документы'!$F$6:$F$505,"&lt;0"))</f>
        <v/>
      </c>
    </row>
    <row r="35">
      <c r="A35" s="11" t="n"/>
      <c r="B35" s="10">
        <f>IF($A35="","",INDEX('Документы'!$A$6:$A$505,MATCH($A35,'Документы'!$B$6:$B$505,0)))</f>
        <v/>
      </c>
      <c r="C35" s="26">
        <f>IF($A35="","",SUMIFS('Документы'!$F$6:$F$505,'Документы'!$B$6:$B$505,$A35,'Документы'!$F$6:$F$505,"&gt;0"))</f>
        <v/>
      </c>
      <c r="D35" s="26">
        <f>IF($A35="","",SUMIFS('Документы'!$F$6:$F$505,'Документы'!$B$6:$B$505,$A35,'Документы'!$F$6:$F$505,"&gt;0",'Документы'!$E$6:$E$505,"&gt;="&amp;'Сводка'!$C$4))</f>
        <v/>
      </c>
      <c r="E35" s="26">
        <f>IF($A35="","",SUMIFS('Документы'!$F$6:$F$505,'Документы'!$B$6:$B$505,$A35,'Документы'!$F$6:$F$505,"&gt;0",'Документы'!$E$6:$E$505,"&lt;"&amp;'Сводка'!$C$4,'Документы'!$E$6:$E$505,"&gt;="&amp;('Сводка'!$C$4-30)))</f>
        <v/>
      </c>
      <c r="F35" s="26">
        <f>IF($A35="","",SUMIFS('Документы'!$F$6:$F$505,'Документы'!$B$6:$B$505,$A35,'Документы'!$F$6:$F$505,"&gt;0",'Документы'!$E$6:$E$505,"&lt;"&amp;('Сводка'!$C$4-30),'Документы'!$E$6:$E$505,"&gt;="&amp;('Сводка'!$C$4-60)))</f>
        <v/>
      </c>
      <c r="G35" s="26">
        <f>IF($A35="","",SUMIFS('Документы'!$F$6:$F$505,'Документы'!$B$6:$B$505,$A35,'Документы'!$F$6:$F$505,"&gt;0",'Документы'!$E$6:$E$505,"&lt;"&amp;('Сводка'!$C$4-60),'Документы'!$E$6:$E$505,"&gt;="&amp;('Сводка'!$C$4-90)))</f>
        <v/>
      </c>
      <c r="H35" s="26">
        <f>IF($A35="","",SUMIFS('Документы'!$F$6:$F$505,'Документы'!$B$6:$B$505,$A35,'Документы'!$F$6:$F$505,"&gt;0",'Документы'!$E$6:$E$505,"&lt;"&amp;('Сводка'!$C$4-90)))</f>
        <v/>
      </c>
      <c r="I35" s="26">
        <f>IF($A35="","",SUM(E35:H35))</f>
        <v/>
      </c>
      <c r="J35" s="36">
        <f>IF(OR($A35="",N(C35)=0),"",I35/C35)</f>
        <v/>
      </c>
      <c r="K35" s="9">
        <f>IF($A35="","",MAX(0,SUMPRODUCT(MAX(('Документы'!$B$6:$B$505=$A35)*('Документы'!$F$6:$F$505&gt;0)*('Документы'!$E$6:$E$505&lt;&gt;"")*('Сводка'!$C$4-'Документы'!$E$6:$E$505)))))</f>
        <v/>
      </c>
      <c r="L35" s="26">
        <f>IF($A35="","",SUMIFS('Документы'!$F$6:$F$505,'Документы'!$B$6:$B$505,$A35,'Документы'!$F$6:$F$505,"&lt;0"))</f>
        <v/>
      </c>
    </row>
    <row r="36">
      <c r="A36" s="11" t="n"/>
      <c r="B36" s="10">
        <f>IF($A36="","",INDEX('Документы'!$A$6:$A$505,MATCH($A36,'Документы'!$B$6:$B$505,0)))</f>
        <v/>
      </c>
      <c r="C36" s="26">
        <f>IF($A36="","",SUMIFS('Документы'!$F$6:$F$505,'Документы'!$B$6:$B$505,$A36,'Документы'!$F$6:$F$505,"&gt;0"))</f>
        <v/>
      </c>
      <c r="D36" s="26">
        <f>IF($A36="","",SUMIFS('Документы'!$F$6:$F$505,'Документы'!$B$6:$B$505,$A36,'Документы'!$F$6:$F$505,"&gt;0",'Документы'!$E$6:$E$505,"&gt;="&amp;'Сводка'!$C$4))</f>
        <v/>
      </c>
      <c r="E36" s="26">
        <f>IF($A36="","",SUMIFS('Документы'!$F$6:$F$505,'Документы'!$B$6:$B$505,$A36,'Документы'!$F$6:$F$505,"&gt;0",'Документы'!$E$6:$E$505,"&lt;"&amp;'Сводка'!$C$4,'Документы'!$E$6:$E$505,"&gt;="&amp;('Сводка'!$C$4-30)))</f>
        <v/>
      </c>
      <c r="F36" s="26">
        <f>IF($A36="","",SUMIFS('Документы'!$F$6:$F$505,'Документы'!$B$6:$B$505,$A36,'Документы'!$F$6:$F$505,"&gt;0",'Документы'!$E$6:$E$505,"&lt;"&amp;('Сводка'!$C$4-30),'Документы'!$E$6:$E$505,"&gt;="&amp;('Сводка'!$C$4-60)))</f>
        <v/>
      </c>
      <c r="G36" s="26">
        <f>IF($A36="","",SUMIFS('Документы'!$F$6:$F$505,'Документы'!$B$6:$B$505,$A36,'Документы'!$F$6:$F$505,"&gt;0",'Документы'!$E$6:$E$505,"&lt;"&amp;('Сводка'!$C$4-60),'Документы'!$E$6:$E$505,"&gt;="&amp;('Сводка'!$C$4-90)))</f>
        <v/>
      </c>
      <c r="H36" s="26">
        <f>IF($A36="","",SUMIFS('Документы'!$F$6:$F$505,'Документы'!$B$6:$B$505,$A36,'Документы'!$F$6:$F$505,"&gt;0",'Документы'!$E$6:$E$505,"&lt;"&amp;('Сводка'!$C$4-90)))</f>
        <v/>
      </c>
      <c r="I36" s="26">
        <f>IF($A36="","",SUM(E36:H36))</f>
        <v/>
      </c>
      <c r="J36" s="36">
        <f>IF(OR($A36="",N(C36)=0),"",I36/C36)</f>
        <v/>
      </c>
      <c r="K36" s="9">
        <f>IF($A36="","",MAX(0,SUMPRODUCT(MAX(('Документы'!$B$6:$B$505=$A36)*('Документы'!$F$6:$F$505&gt;0)*('Документы'!$E$6:$E$505&lt;&gt;"")*('Сводка'!$C$4-'Документы'!$E$6:$E$505)))))</f>
        <v/>
      </c>
      <c r="L36" s="26">
        <f>IF($A36="","",SUMIFS('Документы'!$F$6:$F$505,'Документы'!$B$6:$B$505,$A36,'Документы'!$F$6:$F$505,"&lt;0"))</f>
        <v/>
      </c>
    </row>
    <row r="37">
      <c r="A37" s="11" t="n"/>
      <c r="B37" s="10">
        <f>IF($A37="","",INDEX('Документы'!$A$6:$A$505,MATCH($A37,'Документы'!$B$6:$B$505,0)))</f>
        <v/>
      </c>
      <c r="C37" s="26">
        <f>IF($A37="","",SUMIFS('Документы'!$F$6:$F$505,'Документы'!$B$6:$B$505,$A37,'Документы'!$F$6:$F$505,"&gt;0"))</f>
        <v/>
      </c>
      <c r="D37" s="26">
        <f>IF($A37="","",SUMIFS('Документы'!$F$6:$F$505,'Документы'!$B$6:$B$505,$A37,'Документы'!$F$6:$F$505,"&gt;0",'Документы'!$E$6:$E$505,"&gt;="&amp;'Сводка'!$C$4))</f>
        <v/>
      </c>
      <c r="E37" s="26">
        <f>IF($A37="","",SUMIFS('Документы'!$F$6:$F$505,'Документы'!$B$6:$B$505,$A37,'Документы'!$F$6:$F$505,"&gt;0",'Документы'!$E$6:$E$505,"&lt;"&amp;'Сводка'!$C$4,'Документы'!$E$6:$E$505,"&gt;="&amp;('Сводка'!$C$4-30)))</f>
        <v/>
      </c>
      <c r="F37" s="26">
        <f>IF($A37="","",SUMIFS('Документы'!$F$6:$F$505,'Документы'!$B$6:$B$505,$A37,'Документы'!$F$6:$F$505,"&gt;0",'Документы'!$E$6:$E$505,"&lt;"&amp;('Сводка'!$C$4-30),'Документы'!$E$6:$E$505,"&gt;="&amp;('Сводка'!$C$4-60)))</f>
        <v/>
      </c>
      <c r="G37" s="26">
        <f>IF($A37="","",SUMIFS('Документы'!$F$6:$F$505,'Документы'!$B$6:$B$505,$A37,'Документы'!$F$6:$F$505,"&gt;0",'Документы'!$E$6:$E$505,"&lt;"&amp;('Сводка'!$C$4-60),'Документы'!$E$6:$E$505,"&gt;="&amp;('Сводка'!$C$4-90)))</f>
        <v/>
      </c>
      <c r="H37" s="26">
        <f>IF($A37="","",SUMIFS('Документы'!$F$6:$F$505,'Документы'!$B$6:$B$505,$A37,'Документы'!$F$6:$F$505,"&gt;0",'Документы'!$E$6:$E$505,"&lt;"&amp;('Сводка'!$C$4-90)))</f>
        <v/>
      </c>
      <c r="I37" s="26">
        <f>IF($A37="","",SUM(E37:H37))</f>
        <v/>
      </c>
      <c r="J37" s="36">
        <f>IF(OR($A37="",N(C37)=0),"",I37/C37)</f>
        <v/>
      </c>
      <c r="K37" s="9">
        <f>IF($A37="","",MAX(0,SUMPRODUCT(MAX(('Документы'!$B$6:$B$505=$A37)*('Документы'!$F$6:$F$505&gt;0)*('Документы'!$E$6:$E$505&lt;&gt;"")*('Сводка'!$C$4-'Документы'!$E$6:$E$505)))))</f>
        <v/>
      </c>
      <c r="L37" s="26">
        <f>IF($A37="","",SUMIFS('Документы'!$F$6:$F$505,'Документы'!$B$6:$B$505,$A37,'Документы'!$F$6:$F$505,"&lt;0"))</f>
        <v/>
      </c>
    </row>
    <row r="38">
      <c r="A38" s="11" t="n"/>
      <c r="B38" s="10">
        <f>IF($A38="","",INDEX('Документы'!$A$6:$A$505,MATCH($A38,'Документы'!$B$6:$B$505,0)))</f>
        <v/>
      </c>
      <c r="C38" s="26">
        <f>IF($A38="","",SUMIFS('Документы'!$F$6:$F$505,'Документы'!$B$6:$B$505,$A38,'Документы'!$F$6:$F$505,"&gt;0"))</f>
        <v/>
      </c>
      <c r="D38" s="26">
        <f>IF($A38="","",SUMIFS('Документы'!$F$6:$F$505,'Документы'!$B$6:$B$505,$A38,'Документы'!$F$6:$F$505,"&gt;0",'Документы'!$E$6:$E$505,"&gt;="&amp;'Сводка'!$C$4))</f>
        <v/>
      </c>
      <c r="E38" s="26">
        <f>IF($A38="","",SUMIFS('Документы'!$F$6:$F$505,'Документы'!$B$6:$B$505,$A38,'Документы'!$F$6:$F$505,"&gt;0",'Документы'!$E$6:$E$505,"&lt;"&amp;'Сводка'!$C$4,'Документы'!$E$6:$E$505,"&gt;="&amp;('Сводка'!$C$4-30)))</f>
        <v/>
      </c>
      <c r="F38" s="26">
        <f>IF($A38="","",SUMIFS('Документы'!$F$6:$F$505,'Документы'!$B$6:$B$505,$A38,'Документы'!$F$6:$F$505,"&gt;0",'Документы'!$E$6:$E$505,"&lt;"&amp;('Сводка'!$C$4-30),'Документы'!$E$6:$E$505,"&gt;="&amp;('Сводка'!$C$4-60)))</f>
        <v/>
      </c>
      <c r="G38" s="26">
        <f>IF($A38="","",SUMIFS('Документы'!$F$6:$F$505,'Документы'!$B$6:$B$505,$A38,'Документы'!$F$6:$F$505,"&gt;0",'Документы'!$E$6:$E$505,"&lt;"&amp;('Сводка'!$C$4-60),'Документы'!$E$6:$E$505,"&gt;="&amp;('Сводка'!$C$4-90)))</f>
        <v/>
      </c>
      <c r="H38" s="26">
        <f>IF($A38="","",SUMIFS('Документы'!$F$6:$F$505,'Документы'!$B$6:$B$505,$A38,'Документы'!$F$6:$F$505,"&gt;0",'Документы'!$E$6:$E$505,"&lt;"&amp;('Сводка'!$C$4-90)))</f>
        <v/>
      </c>
      <c r="I38" s="26">
        <f>IF($A38="","",SUM(E38:H38))</f>
        <v/>
      </c>
      <c r="J38" s="36">
        <f>IF(OR($A38="",N(C38)=0),"",I38/C38)</f>
        <v/>
      </c>
      <c r="K38" s="9">
        <f>IF($A38="","",MAX(0,SUMPRODUCT(MAX(('Документы'!$B$6:$B$505=$A38)*('Документы'!$F$6:$F$505&gt;0)*('Документы'!$E$6:$E$505&lt;&gt;"")*('Сводка'!$C$4-'Документы'!$E$6:$E$505)))))</f>
        <v/>
      </c>
      <c r="L38" s="26">
        <f>IF($A38="","",SUMIFS('Документы'!$F$6:$F$505,'Документы'!$B$6:$B$505,$A38,'Документы'!$F$6:$F$505,"&lt;0"))</f>
        <v/>
      </c>
    </row>
    <row r="39">
      <c r="A39" s="11" t="n"/>
      <c r="B39" s="10">
        <f>IF($A39="","",INDEX('Документы'!$A$6:$A$505,MATCH($A39,'Документы'!$B$6:$B$505,0)))</f>
        <v/>
      </c>
      <c r="C39" s="26">
        <f>IF($A39="","",SUMIFS('Документы'!$F$6:$F$505,'Документы'!$B$6:$B$505,$A39,'Документы'!$F$6:$F$505,"&gt;0"))</f>
        <v/>
      </c>
      <c r="D39" s="26">
        <f>IF($A39="","",SUMIFS('Документы'!$F$6:$F$505,'Документы'!$B$6:$B$505,$A39,'Документы'!$F$6:$F$505,"&gt;0",'Документы'!$E$6:$E$505,"&gt;="&amp;'Сводка'!$C$4))</f>
        <v/>
      </c>
      <c r="E39" s="26">
        <f>IF($A39="","",SUMIFS('Документы'!$F$6:$F$505,'Документы'!$B$6:$B$505,$A39,'Документы'!$F$6:$F$505,"&gt;0",'Документы'!$E$6:$E$505,"&lt;"&amp;'Сводка'!$C$4,'Документы'!$E$6:$E$505,"&gt;="&amp;('Сводка'!$C$4-30)))</f>
        <v/>
      </c>
      <c r="F39" s="26">
        <f>IF($A39="","",SUMIFS('Документы'!$F$6:$F$505,'Документы'!$B$6:$B$505,$A39,'Документы'!$F$6:$F$505,"&gt;0",'Документы'!$E$6:$E$505,"&lt;"&amp;('Сводка'!$C$4-30),'Документы'!$E$6:$E$505,"&gt;="&amp;('Сводка'!$C$4-60)))</f>
        <v/>
      </c>
      <c r="G39" s="26">
        <f>IF($A39="","",SUMIFS('Документы'!$F$6:$F$505,'Документы'!$B$6:$B$505,$A39,'Документы'!$F$6:$F$505,"&gt;0",'Документы'!$E$6:$E$505,"&lt;"&amp;('Сводка'!$C$4-60),'Документы'!$E$6:$E$505,"&gt;="&amp;('Сводка'!$C$4-90)))</f>
        <v/>
      </c>
      <c r="H39" s="26">
        <f>IF($A39="","",SUMIFS('Документы'!$F$6:$F$505,'Документы'!$B$6:$B$505,$A39,'Документы'!$F$6:$F$505,"&gt;0",'Документы'!$E$6:$E$505,"&lt;"&amp;('Сводка'!$C$4-90)))</f>
        <v/>
      </c>
      <c r="I39" s="26">
        <f>IF($A39="","",SUM(E39:H39))</f>
        <v/>
      </c>
      <c r="J39" s="36">
        <f>IF(OR($A39="",N(C39)=0),"",I39/C39)</f>
        <v/>
      </c>
      <c r="K39" s="9">
        <f>IF($A39="","",MAX(0,SUMPRODUCT(MAX(('Документы'!$B$6:$B$505=$A39)*('Документы'!$F$6:$F$505&gt;0)*('Документы'!$E$6:$E$505&lt;&gt;"")*('Сводка'!$C$4-'Документы'!$E$6:$E$505)))))</f>
        <v/>
      </c>
      <c r="L39" s="26">
        <f>IF($A39="","",SUMIFS('Документы'!$F$6:$F$505,'Документы'!$B$6:$B$505,$A39,'Документы'!$F$6:$F$505,"&lt;0"))</f>
        <v/>
      </c>
    </row>
    <row r="40">
      <c r="A40" s="11" t="n"/>
      <c r="B40" s="10">
        <f>IF($A40="","",INDEX('Документы'!$A$6:$A$505,MATCH($A40,'Документы'!$B$6:$B$505,0)))</f>
        <v/>
      </c>
      <c r="C40" s="26">
        <f>IF($A40="","",SUMIFS('Документы'!$F$6:$F$505,'Документы'!$B$6:$B$505,$A40,'Документы'!$F$6:$F$505,"&gt;0"))</f>
        <v/>
      </c>
      <c r="D40" s="26">
        <f>IF($A40="","",SUMIFS('Документы'!$F$6:$F$505,'Документы'!$B$6:$B$505,$A40,'Документы'!$F$6:$F$505,"&gt;0",'Документы'!$E$6:$E$505,"&gt;="&amp;'Сводка'!$C$4))</f>
        <v/>
      </c>
      <c r="E40" s="26">
        <f>IF($A40="","",SUMIFS('Документы'!$F$6:$F$505,'Документы'!$B$6:$B$505,$A40,'Документы'!$F$6:$F$505,"&gt;0",'Документы'!$E$6:$E$505,"&lt;"&amp;'Сводка'!$C$4,'Документы'!$E$6:$E$505,"&gt;="&amp;('Сводка'!$C$4-30)))</f>
        <v/>
      </c>
      <c r="F40" s="26">
        <f>IF($A40="","",SUMIFS('Документы'!$F$6:$F$505,'Документы'!$B$6:$B$505,$A40,'Документы'!$F$6:$F$505,"&gt;0",'Документы'!$E$6:$E$505,"&lt;"&amp;('Сводка'!$C$4-30),'Документы'!$E$6:$E$505,"&gt;="&amp;('Сводка'!$C$4-60)))</f>
        <v/>
      </c>
      <c r="G40" s="26">
        <f>IF($A40="","",SUMIFS('Документы'!$F$6:$F$505,'Документы'!$B$6:$B$505,$A40,'Документы'!$F$6:$F$505,"&gt;0",'Документы'!$E$6:$E$505,"&lt;"&amp;('Сводка'!$C$4-60),'Документы'!$E$6:$E$505,"&gt;="&amp;('Сводка'!$C$4-90)))</f>
        <v/>
      </c>
      <c r="H40" s="26">
        <f>IF($A40="","",SUMIFS('Документы'!$F$6:$F$505,'Документы'!$B$6:$B$505,$A40,'Документы'!$F$6:$F$505,"&gt;0",'Документы'!$E$6:$E$505,"&lt;"&amp;('Сводка'!$C$4-90)))</f>
        <v/>
      </c>
      <c r="I40" s="26">
        <f>IF($A40="","",SUM(E40:H40))</f>
        <v/>
      </c>
      <c r="J40" s="36">
        <f>IF(OR($A40="",N(C40)=0),"",I40/C40)</f>
        <v/>
      </c>
      <c r="K40" s="9">
        <f>IF($A40="","",MAX(0,SUMPRODUCT(MAX(('Документы'!$B$6:$B$505=$A40)*('Документы'!$F$6:$F$505&gt;0)*('Документы'!$E$6:$E$505&lt;&gt;"")*('Сводка'!$C$4-'Документы'!$E$6:$E$505)))))</f>
        <v/>
      </c>
      <c r="L40" s="26">
        <f>IF($A40="","",SUMIFS('Документы'!$F$6:$F$505,'Документы'!$B$6:$B$505,$A40,'Документы'!$F$6:$F$505,"&lt;0"))</f>
        <v/>
      </c>
    </row>
    <row r="41">
      <c r="A41" s="11" t="n"/>
      <c r="B41" s="10">
        <f>IF($A41="","",INDEX('Документы'!$A$6:$A$505,MATCH($A41,'Документы'!$B$6:$B$505,0)))</f>
        <v/>
      </c>
      <c r="C41" s="26">
        <f>IF($A41="","",SUMIFS('Документы'!$F$6:$F$505,'Документы'!$B$6:$B$505,$A41,'Документы'!$F$6:$F$505,"&gt;0"))</f>
        <v/>
      </c>
      <c r="D41" s="26">
        <f>IF($A41="","",SUMIFS('Документы'!$F$6:$F$505,'Документы'!$B$6:$B$505,$A41,'Документы'!$F$6:$F$505,"&gt;0",'Документы'!$E$6:$E$505,"&gt;="&amp;'Сводка'!$C$4))</f>
        <v/>
      </c>
      <c r="E41" s="26">
        <f>IF($A41="","",SUMIFS('Документы'!$F$6:$F$505,'Документы'!$B$6:$B$505,$A41,'Документы'!$F$6:$F$505,"&gt;0",'Документы'!$E$6:$E$505,"&lt;"&amp;'Сводка'!$C$4,'Документы'!$E$6:$E$505,"&gt;="&amp;('Сводка'!$C$4-30)))</f>
        <v/>
      </c>
      <c r="F41" s="26">
        <f>IF($A41="","",SUMIFS('Документы'!$F$6:$F$505,'Документы'!$B$6:$B$505,$A41,'Документы'!$F$6:$F$505,"&gt;0",'Документы'!$E$6:$E$505,"&lt;"&amp;('Сводка'!$C$4-30),'Документы'!$E$6:$E$505,"&gt;="&amp;('Сводка'!$C$4-60)))</f>
        <v/>
      </c>
      <c r="G41" s="26">
        <f>IF($A41="","",SUMIFS('Документы'!$F$6:$F$505,'Документы'!$B$6:$B$505,$A41,'Документы'!$F$6:$F$505,"&gt;0",'Документы'!$E$6:$E$505,"&lt;"&amp;('Сводка'!$C$4-60),'Документы'!$E$6:$E$505,"&gt;="&amp;('Сводка'!$C$4-90)))</f>
        <v/>
      </c>
      <c r="H41" s="26">
        <f>IF($A41="","",SUMIFS('Документы'!$F$6:$F$505,'Документы'!$B$6:$B$505,$A41,'Документы'!$F$6:$F$505,"&gt;0",'Документы'!$E$6:$E$505,"&lt;"&amp;('Сводка'!$C$4-90)))</f>
        <v/>
      </c>
      <c r="I41" s="26">
        <f>IF($A41="","",SUM(E41:H41))</f>
        <v/>
      </c>
      <c r="J41" s="36">
        <f>IF(OR($A41="",N(C41)=0),"",I41/C41)</f>
        <v/>
      </c>
      <c r="K41" s="9">
        <f>IF($A41="","",MAX(0,SUMPRODUCT(MAX(('Документы'!$B$6:$B$505=$A41)*('Документы'!$F$6:$F$505&gt;0)*('Документы'!$E$6:$E$505&lt;&gt;"")*('Сводка'!$C$4-'Документы'!$E$6:$E$505)))))</f>
        <v/>
      </c>
      <c r="L41" s="26">
        <f>IF($A41="","",SUMIFS('Документы'!$F$6:$F$505,'Документы'!$B$6:$B$505,$A41,'Документы'!$F$6:$F$505,"&lt;0"))</f>
        <v/>
      </c>
    </row>
    <row r="42">
      <c r="A42" s="11" t="n"/>
      <c r="B42" s="10">
        <f>IF($A42="","",INDEX('Документы'!$A$6:$A$505,MATCH($A42,'Документы'!$B$6:$B$505,0)))</f>
        <v/>
      </c>
      <c r="C42" s="26">
        <f>IF($A42="","",SUMIFS('Документы'!$F$6:$F$505,'Документы'!$B$6:$B$505,$A42,'Документы'!$F$6:$F$505,"&gt;0"))</f>
        <v/>
      </c>
      <c r="D42" s="26">
        <f>IF($A42="","",SUMIFS('Документы'!$F$6:$F$505,'Документы'!$B$6:$B$505,$A42,'Документы'!$F$6:$F$505,"&gt;0",'Документы'!$E$6:$E$505,"&gt;="&amp;'Сводка'!$C$4))</f>
        <v/>
      </c>
      <c r="E42" s="26">
        <f>IF($A42="","",SUMIFS('Документы'!$F$6:$F$505,'Документы'!$B$6:$B$505,$A42,'Документы'!$F$6:$F$505,"&gt;0",'Документы'!$E$6:$E$505,"&lt;"&amp;'Сводка'!$C$4,'Документы'!$E$6:$E$505,"&gt;="&amp;('Сводка'!$C$4-30)))</f>
        <v/>
      </c>
      <c r="F42" s="26">
        <f>IF($A42="","",SUMIFS('Документы'!$F$6:$F$505,'Документы'!$B$6:$B$505,$A42,'Документы'!$F$6:$F$505,"&gt;0",'Документы'!$E$6:$E$505,"&lt;"&amp;('Сводка'!$C$4-30),'Документы'!$E$6:$E$505,"&gt;="&amp;('Сводка'!$C$4-60)))</f>
        <v/>
      </c>
      <c r="G42" s="26">
        <f>IF($A42="","",SUMIFS('Документы'!$F$6:$F$505,'Документы'!$B$6:$B$505,$A42,'Документы'!$F$6:$F$505,"&gt;0",'Документы'!$E$6:$E$505,"&lt;"&amp;('Сводка'!$C$4-60),'Документы'!$E$6:$E$505,"&gt;="&amp;('Сводка'!$C$4-90)))</f>
        <v/>
      </c>
      <c r="H42" s="26">
        <f>IF($A42="","",SUMIFS('Документы'!$F$6:$F$505,'Документы'!$B$6:$B$505,$A42,'Документы'!$F$6:$F$505,"&gt;0",'Документы'!$E$6:$E$505,"&lt;"&amp;('Сводка'!$C$4-90)))</f>
        <v/>
      </c>
      <c r="I42" s="26">
        <f>IF($A42="","",SUM(E42:H42))</f>
        <v/>
      </c>
      <c r="J42" s="36">
        <f>IF(OR($A42="",N(C42)=0),"",I42/C42)</f>
        <v/>
      </c>
      <c r="K42" s="9">
        <f>IF($A42="","",MAX(0,SUMPRODUCT(MAX(('Документы'!$B$6:$B$505=$A42)*('Документы'!$F$6:$F$505&gt;0)*('Документы'!$E$6:$E$505&lt;&gt;"")*('Сводка'!$C$4-'Документы'!$E$6:$E$505)))))</f>
        <v/>
      </c>
      <c r="L42" s="26">
        <f>IF($A42="","",SUMIFS('Документы'!$F$6:$F$505,'Документы'!$B$6:$B$505,$A42,'Документы'!$F$6:$F$505,"&lt;0"))</f>
        <v/>
      </c>
    </row>
    <row r="43">
      <c r="A43" s="11" t="n"/>
      <c r="B43" s="10">
        <f>IF($A43="","",INDEX('Документы'!$A$6:$A$505,MATCH($A43,'Документы'!$B$6:$B$505,0)))</f>
        <v/>
      </c>
      <c r="C43" s="26">
        <f>IF($A43="","",SUMIFS('Документы'!$F$6:$F$505,'Документы'!$B$6:$B$505,$A43,'Документы'!$F$6:$F$505,"&gt;0"))</f>
        <v/>
      </c>
      <c r="D43" s="26">
        <f>IF($A43="","",SUMIFS('Документы'!$F$6:$F$505,'Документы'!$B$6:$B$505,$A43,'Документы'!$F$6:$F$505,"&gt;0",'Документы'!$E$6:$E$505,"&gt;="&amp;'Сводка'!$C$4))</f>
        <v/>
      </c>
      <c r="E43" s="26">
        <f>IF($A43="","",SUMIFS('Документы'!$F$6:$F$505,'Документы'!$B$6:$B$505,$A43,'Документы'!$F$6:$F$505,"&gt;0",'Документы'!$E$6:$E$505,"&lt;"&amp;'Сводка'!$C$4,'Документы'!$E$6:$E$505,"&gt;="&amp;('Сводка'!$C$4-30)))</f>
        <v/>
      </c>
      <c r="F43" s="26">
        <f>IF($A43="","",SUMIFS('Документы'!$F$6:$F$505,'Документы'!$B$6:$B$505,$A43,'Документы'!$F$6:$F$505,"&gt;0",'Документы'!$E$6:$E$505,"&lt;"&amp;('Сводка'!$C$4-30),'Документы'!$E$6:$E$505,"&gt;="&amp;('Сводка'!$C$4-60)))</f>
        <v/>
      </c>
      <c r="G43" s="26">
        <f>IF($A43="","",SUMIFS('Документы'!$F$6:$F$505,'Документы'!$B$6:$B$505,$A43,'Документы'!$F$6:$F$505,"&gt;0",'Документы'!$E$6:$E$505,"&lt;"&amp;('Сводка'!$C$4-60),'Документы'!$E$6:$E$505,"&gt;="&amp;('Сводка'!$C$4-90)))</f>
        <v/>
      </c>
      <c r="H43" s="26">
        <f>IF($A43="","",SUMIFS('Документы'!$F$6:$F$505,'Документы'!$B$6:$B$505,$A43,'Документы'!$F$6:$F$505,"&gt;0",'Документы'!$E$6:$E$505,"&lt;"&amp;('Сводка'!$C$4-90)))</f>
        <v/>
      </c>
      <c r="I43" s="26">
        <f>IF($A43="","",SUM(E43:H43))</f>
        <v/>
      </c>
      <c r="J43" s="36">
        <f>IF(OR($A43="",N(C43)=0),"",I43/C43)</f>
        <v/>
      </c>
      <c r="K43" s="9">
        <f>IF($A43="","",MAX(0,SUMPRODUCT(MAX(('Документы'!$B$6:$B$505=$A43)*('Документы'!$F$6:$F$505&gt;0)*('Документы'!$E$6:$E$505&lt;&gt;"")*('Сводка'!$C$4-'Документы'!$E$6:$E$505)))))</f>
        <v/>
      </c>
      <c r="L43" s="26">
        <f>IF($A43="","",SUMIFS('Документы'!$F$6:$F$505,'Документы'!$B$6:$B$505,$A43,'Документы'!$F$6:$F$505,"&lt;0"))</f>
        <v/>
      </c>
    </row>
    <row r="44">
      <c r="A44" s="11" t="n"/>
      <c r="B44" s="10">
        <f>IF($A44="","",INDEX('Документы'!$A$6:$A$505,MATCH($A44,'Документы'!$B$6:$B$505,0)))</f>
        <v/>
      </c>
      <c r="C44" s="26">
        <f>IF($A44="","",SUMIFS('Документы'!$F$6:$F$505,'Документы'!$B$6:$B$505,$A44,'Документы'!$F$6:$F$505,"&gt;0"))</f>
        <v/>
      </c>
      <c r="D44" s="26">
        <f>IF($A44="","",SUMIFS('Документы'!$F$6:$F$505,'Документы'!$B$6:$B$505,$A44,'Документы'!$F$6:$F$505,"&gt;0",'Документы'!$E$6:$E$505,"&gt;="&amp;'Сводка'!$C$4))</f>
        <v/>
      </c>
      <c r="E44" s="26">
        <f>IF($A44="","",SUMIFS('Документы'!$F$6:$F$505,'Документы'!$B$6:$B$505,$A44,'Документы'!$F$6:$F$505,"&gt;0",'Документы'!$E$6:$E$505,"&lt;"&amp;'Сводка'!$C$4,'Документы'!$E$6:$E$505,"&gt;="&amp;('Сводка'!$C$4-30)))</f>
        <v/>
      </c>
      <c r="F44" s="26">
        <f>IF($A44="","",SUMIFS('Документы'!$F$6:$F$505,'Документы'!$B$6:$B$505,$A44,'Документы'!$F$6:$F$505,"&gt;0",'Документы'!$E$6:$E$505,"&lt;"&amp;('Сводка'!$C$4-30),'Документы'!$E$6:$E$505,"&gt;="&amp;('Сводка'!$C$4-60)))</f>
        <v/>
      </c>
      <c r="G44" s="26">
        <f>IF($A44="","",SUMIFS('Документы'!$F$6:$F$505,'Документы'!$B$6:$B$505,$A44,'Документы'!$F$6:$F$505,"&gt;0",'Документы'!$E$6:$E$505,"&lt;"&amp;('Сводка'!$C$4-60),'Документы'!$E$6:$E$505,"&gt;="&amp;('Сводка'!$C$4-90)))</f>
        <v/>
      </c>
      <c r="H44" s="26">
        <f>IF($A44="","",SUMIFS('Документы'!$F$6:$F$505,'Документы'!$B$6:$B$505,$A44,'Документы'!$F$6:$F$505,"&gt;0",'Документы'!$E$6:$E$505,"&lt;"&amp;('Сводка'!$C$4-90)))</f>
        <v/>
      </c>
      <c r="I44" s="26">
        <f>IF($A44="","",SUM(E44:H44))</f>
        <v/>
      </c>
      <c r="J44" s="36">
        <f>IF(OR($A44="",N(C44)=0),"",I44/C44)</f>
        <v/>
      </c>
      <c r="K44" s="9">
        <f>IF($A44="","",MAX(0,SUMPRODUCT(MAX(('Документы'!$B$6:$B$505=$A44)*('Документы'!$F$6:$F$505&gt;0)*('Документы'!$E$6:$E$505&lt;&gt;"")*('Сводка'!$C$4-'Документы'!$E$6:$E$505)))))</f>
        <v/>
      </c>
      <c r="L44" s="26">
        <f>IF($A44="","",SUMIFS('Документы'!$F$6:$F$505,'Документы'!$B$6:$B$505,$A44,'Документы'!$F$6:$F$505,"&lt;0"))</f>
        <v/>
      </c>
    </row>
    <row r="45">
      <c r="A45" s="11" t="n"/>
      <c r="B45" s="10">
        <f>IF($A45="","",INDEX('Документы'!$A$6:$A$505,MATCH($A45,'Документы'!$B$6:$B$505,0)))</f>
        <v/>
      </c>
      <c r="C45" s="26">
        <f>IF($A45="","",SUMIFS('Документы'!$F$6:$F$505,'Документы'!$B$6:$B$505,$A45,'Документы'!$F$6:$F$505,"&gt;0"))</f>
        <v/>
      </c>
      <c r="D45" s="26">
        <f>IF($A45="","",SUMIFS('Документы'!$F$6:$F$505,'Документы'!$B$6:$B$505,$A45,'Документы'!$F$6:$F$505,"&gt;0",'Документы'!$E$6:$E$505,"&gt;="&amp;'Сводка'!$C$4))</f>
        <v/>
      </c>
      <c r="E45" s="26">
        <f>IF($A45="","",SUMIFS('Документы'!$F$6:$F$505,'Документы'!$B$6:$B$505,$A45,'Документы'!$F$6:$F$505,"&gt;0",'Документы'!$E$6:$E$505,"&lt;"&amp;'Сводка'!$C$4,'Документы'!$E$6:$E$505,"&gt;="&amp;('Сводка'!$C$4-30)))</f>
        <v/>
      </c>
      <c r="F45" s="26">
        <f>IF($A45="","",SUMIFS('Документы'!$F$6:$F$505,'Документы'!$B$6:$B$505,$A45,'Документы'!$F$6:$F$505,"&gt;0",'Документы'!$E$6:$E$505,"&lt;"&amp;('Сводка'!$C$4-30),'Документы'!$E$6:$E$505,"&gt;="&amp;('Сводка'!$C$4-60)))</f>
        <v/>
      </c>
      <c r="G45" s="26">
        <f>IF($A45="","",SUMIFS('Документы'!$F$6:$F$505,'Документы'!$B$6:$B$505,$A45,'Документы'!$F$6:$F$505,"&gt;0",'Документы'!$E$6:$E$505,"&lt;"&amp;('Сводка'!$C$4-60),'Документы'!$E$6:$E$505,"&gt;="&amp;('Сводка'!$C$4-90)))</f>
        <v/>
      </c>
      <c r="H45" s="26">
        <f>IF($A45="","",SUMIFS('Документы'!$F$6:$F$505,'Документы'!$B$6:$B$505,$A45,'Документы'!$F$6:$F$505,"&gt;0",'Документы'!$E$6:$E$505,"&lt;"&amp;('Сводка'!$C$4-90)))</f>
        <v/>
      </c>
      <c r="I45" s="26">
        <f>IF($A45="","",SUM(E45:H45))</f>
        <v/>
      </c>
      <c r="J45" s="36">
        <f>IF(OR($A45="",N(C45)=0),"",I45/C45)</f>
        <v/>
      </c>
      <c r="K45" s="9">
        <f>IF($A45="","",MAX(0,SUMPRODUCT(MAX(('Документы'!$B$6:$B$505=$A45)*('Документы'!$F$6:$F$505&gt;0)*('Документы'!$E$6:$E$505&lt;&gt;"")*('Сводка'!$C$4-'Документы'!$E$6:$E$505)))))</f>
        <v/>
      </c>
      <c r="L45" s="26">
        <f>IF($A45="","",SUMIFS('Документы'!$F$6:$F$505,'Документы'!$B$6:$B$505,$A45,'Документы'!$F$6:$F$505,"&lt;0"))</f>
        <v/>
      </c>
    </row>
    <row r="46">
      <c r="A46" s="11" t="n"/>
      <c r="B46" s="10">
        <f>IF($A46="","",INDEX('Документы'!$A$6:$A$505,MATCH($A46,'Документы'!$B$6:$B$505,0)))</f>
        <v/>
      </c>
      <c r="C46" s="26">
        <f>IF($A46="","",SUMIFS('Документы'!$F$6:$F$505,'Документы'!$B$6:$B$505,$A46,'Документы'!$F$6:$F$505,"&gt;0"))</f>
        <v/>
      </c>
      <c r="D46" s="26">
        <f>IF($A46="","",SUMIFS('Документы'!$F$6:$F$505,'Документы'!$B$6:$B$505,$A46,'Документы'!$F$6:$F$505,"&gt;0",'Документы'!$E$6:$E$505,"&gt;="&amp;'Сводка'!$C$4))</f>
        <v/>
      </c>
      <c r="E46" s="26">
        <f>IF($A46="","",SUMIFS('Документы'!$F$6:$F$505,'Документы'!$B$6:$B$505,$A46,'Документы'!$F$6:$F$505,"&gt;0",'Документы'!$E$6:$E$505,"&lt;"&amp;'Сводка'!$C$4,'Документы'!$E$6:$E$505,"&gt;="&amp;('Сводка'!$C$4-30)))</f>
        <v/>
      </c>
      <c r="F46" s="26">
        <f>IF($A46="","",SUMIFS('Документы'!$F$6:$F$505,'Документы'!$B$6:$B$505,$A46,'Документы'!$F$6:$F$505,"&gt;0",'Документы'!$E$6:$E$505,"&lt;"&amp;('Сводка'!$C$4-30),'Документы'!$E$6:$E$505,"&gt;="&amp;('Сводка'!$C$4-60)))</f>
        <v/>
      </c>
      <c r="G46" s="26">
        <f>IF($A46="","",SUMIFS('Документы'!$F$6:$F$505,'Документы'!$B$6:$B$505,$A46,'Документы'!$F$6:$F$505,"&gt;0",'Документы'!$E$6:$E$505,"&lt;"&amp;('Сводка'!$C$4-60),'Документы'!$E$6:$E$505,"&gt;="&amp;('Сводка'!$C$4-90)))</f>
        <v/>
      </c>
      <c r="H46" s="26">
        <f>IF($A46="","",SUMIFS('Документы'!$F$6:$F$505,'Документы'!$B$6:$B$505,$A46,'Документы'!$F$6:$F$505,"&gt;0",'Документы'!$E$6:$E$505,"&lt;"&amp;('Сводка'!$C$4-90)))</f>
        <v/>
      </c>
      <c r="I46" s="26">
        <f>IF($A46="","",SUM(E46:H46))</f>
        <v/>
      </c>
      <c r="J46" s="36">
        <f>IF(OR($A46="",N(C46)=0),"",I46/C46)</f>
        <v/>
      </c>
      <c r="K46" s="9">
        <f>IF($A46="","",MAX(0,SUMPRODUCT(MAX(('Документы'!$B$6:$B$505=$A46)*('Документы'!$F$6:$F$505&gt;0)*('Документы'!$E$6:$E$505&lt;&gt;"")*('Сводка'!$C$4-'Документы'!$E$6:$E$505)))))</f>
        <v/>
      </c>
      <c r="L46" s="26">
        <f>IF($A46="","",SUMIFS('Документы'!$F$6:$F$505,'Документы'!$B$6:$B$505,$A46,'Документы'!$F$6:$F$505,"&lt;0"))</f>
        <v/>
      </c>
    </row>
    <row r="47">
      <c r="A47" s="11" t="n"/>
      <c r="B47" s="10">
        <f>IF($A47="","",INDEX('Документы'!$A$6:$A$505,MATCH($A47,'Документы'!$B$6:$B$505,0)))</f>
        <v/>
      </c>
      <c r="C47" s="26">
        <f>IF($A47="","",SUMIFS('Документы'!$F$6:$F$505,'Документы'!$B$6:$B$505,$A47,'Документы'!$F$6:$F$505,"&gt;0"))</f>
        <v/>
      </c>
      <c r="D47" s="26">
        <f>IF($A47="","",SUMIFS('Документы'!$F$6:$F$505,'Документы'!$B$6:$B$505,$A47,'Документы'!$F$6:$F$505,"&gt;0",'Документы'!$E$6:$E$505,"&gt;="&amp;'Сводка'!$C$4))</f>
        <v/>
      </c>
      <c r="E47" s="26">
        <f>IF($A47="","",SUMIFS('Документы'!$F$6:$F$505,'Документы'!$B$6:$B$505,$A47,'Документы'!$F$6:$F$505,"&gt;0",'Документы'!$E$6:$E$505,"&lt;"&amp;'Сводка'!$C$4,'Документы'!$E$6:$E$505,"&gt;="&amp;('Сводка'!$C$4-30)))</f>
        <v/>
      </c>
      <c r="F47" s="26">
        <f>IF($A47="","",SUMIFS('Документы'!$F$6:$F$505,'Документы'!$B$6:$B$505,$A47,'Документы'!$F$6:$F$505,"&gt;0",'Документы'!$E$6:$E$505,"&lt;"&amp;('Сводка'!$C$4-30),'Документы'!$E$6:$E$505,"&gt;="&amp;('Сводка'!$C$4-60)))</f>
        <v/>
      </c>
      <c r="G47" s="26">
        <f>IF($A47="","",SUMIFS('Документы'!$F$6:$F$505,'Документы'!$B$6:$B$505,$A47,'Документы'!$F$6:$F$505,"&gt;0",'Документы'!$E$6:$E$505,"&lt;"&amp;('Сводка'!$C$4-60),'Документы'!$E$6:$E$505,"&gt;="&amp;('Сводка'!$C$4-90)))</f>
        <v/>
      </c>
      <c r="H47" s="26">
        <f>IF($A47="","",SUMIFS('Документы'!$F$6:$F$505,'Документы'!$B$6:$B$505,$A47,'Документы'!$F$6:$F$505,"&gt;0",'Документы'!$E$6:$E$505,"&lt;"&amp;('Сводка'!$C$4-90)))</f>
        <v/>
      </c>
      <c r="I47" s="26">
        <f>IF($A47="","",SUM(E47:H47))</f>
        <v/>
      </c>
      <c r="J47" s="36">
        <f>IF(OR($A47="",N(C47)=0),"",I47/C47)</f>
        <v/>
      </c>
      <c r="K47" s="9">
        <f>IF($A47="","",MAX(0,SUMPRODUCT(MAX(('Документы'!$B$6:$B$505=$A47)*('Документы'!$F$6:$F$505&gt;0)*('Документы'!$E$6:$E$505&lt;&gt;"")*('Сводка'!$C$4-'Документы'!$E$6:$E$505)))))</f>
        <v/>
      </c>
      <c r="L47" s="26">
        <f>IF($A47="","",SUMIFS('Документы'!$F$6:$F$505,'Документы'!$B$6:$B$505,$A47,'Документы'!$F$6:$F$505,"&lt;0"))</f>
        <v/>
      </c>
    </row>
    <row r="48">
      <c r="A48" s="11" t="n"/>
      <c r="B48" s="10">
        <f>IF($A48="","",INDEX('Документы'!$A$6:$A$505,MATCH($A48,'Документы'!$B$6:$B$505,0)))</f>
        <v/>
      </c>
      <c r="C48" s="26">
        <f>IF($A48="","",SUMIFS('Документы'!$F$6:$F$505,'Документы'!$B$6:$B$505,$A48,'Документы'!$F$6:$F$505,"&gt;0"))</f>
        <v/>
      </c>
      <c r="D48" s="26">
        <f>IF($A48="","",SUMIFS('Документы'!$F$6:$F$505,'Документы'!$B$6:$B$505,$A48,'Документы'!$F$6:$F$505,"&gt;0",'Документы'!$E$6:$E$505,"&gt;="&amp;'Сводка'!$C$4))</f>
        <v/>
      </c>
      <c r="E48" s="26">
        <f>IF($A48="","",SUMIFS('Документы'!$F$6:$F$505,'Документы'!$B$6:$B$505,$A48,'Документы'!$F$6:$F$505,"&gt;0",'Документы'!$E$6:$E$505,"&lt;"&amp;'Сводка'!$C$4,'Документы'!$E$6:$E$505,"&gt;="&amp;('Сводка'!$C$4-30)))</f>
        <v/>
      </c>
      <c r="F48" s="26">
        <f>IF($A48="","",SUMIFS('Документы'!$F$6:$F$505,'Документы'!$B$6:$B$505,$A48,'Документы'!$F$6:$F$505,"&gt;0",'Документы'!$E$6:$E$505,"&lt;"&amp;('Сводка'!$C$4-30),'Документы'!$E$6:$E$505,"&gt;="&amp;('Сводка'!$C$4-60)))</f>
        <v/>
      </c>
      <c r="G48" s="26">
        <f>IF($A48="","",SUMIFS('Документы'!$F$6:$F$505,'Документы'!$B$6:$B$505,$A48,'Документы'!$F$6:$F$505,"&gt;0",'Документы'!$E$6:$E$505,"&lt;"&amp;('Сводка'!$C$4-60),'Документы'!$E$6:$E$505,"&gt;="&amp;('Сводка'!$C$4-90)))</f>
        <v/>
      </c>
      <c r="H48" s="26">
        <f>IF($A48="","",SUMIFS('Документы'!$F$6:$F$505,'Документы'!$B$6:$B$505,$A48,'Документы'!$F$6:$F$505,"&gt;0",'Документы'!$E$6:$E$505,"&lt;"&amp;('Сводка'!$C$4-90)))</f>
        <v/>
      </c>
      <c r="I48" s="26">
        <f>IF($A48="","",SUM(E48:H48))</f>
        <v/>
      </c>
      <c r="J48" s="36">
        <f>IF(OR($A48="",N(C48)=0),"",I48/C48)</f>
        <v/>
      </c>
      <c r="K48" s="9">
        <f>IF($A48="","",MAX(0,SUMPRODUCT(MAX(('Документы'!$B$6:$B$505=$A48)*('Документы'!$F$6:$F$505&gt;0)*('Документы'!$E$6:$E$505&lt;&gt;"")*('Сводка'!$C$4-'Документы'!$E$6:$E$505)))))</f>
        <v/>
      </c>
      <c r="L48" s="26">
        <f>IF($A48="","",SUMIFS('Документы'!$F$6:$F$505,'Документы'!$B$6:$B$505,$A48,'Документы'!$F$6:$F$505,"&lt;0"))</f>
        <v/>
      </c>
    </row>
    <row r="49">
      <c r="A49" s="11" t="n"/>
      <c r="B49" s="10">
        <f>IF($A49="","",INDEX('Документы'!$A$6:$A$505,MATCH($A49,'Документы'!$B$6:$B$505,0)))</f>
        <v/>
      </c>
      <c r="C49" s="26">
        <f>IF($A49="","",SUMIFS('Документы'!$F$6:$F$505,'Документы'!$B$6:$B$505,$A49,'Документы'!$F$6:$F$505,"&gt;0"))</f>
        <v/>
      </c>
      <c r="D49" s="26">
        <f>IF($A49="","",SUMIFS('Документы'!$F$6:$F$505,'Документы'!$B$6:$B$505,$A49,'Документы'!$F$6:$F$505,"&gt;0",'Документы'!$E$6:$E$505,"&gt;="&amp;'Сводка'!$C$4))</f>
        <v/>
      </c>
      <c r="E49" s="26">
        <f>IF($A49="","",SUMIFS('Документы'!$F$6:$F$505,'Документы'!$B$6:$B$505,$A49,'Документы'!$F$6:$F$505,"&gt;0",'Документы'!$E$6:$E$505,"&lt;"&amp;'Сводка'!$C$4,'Документы'!$E$6:$E$505,"&gt;="&amp;('Сводка'!$C$4-30)))</f>
        <v/>
      </c>
      <c r="F49" s="26">
        <f>IF($A49="","",SUMIFS('Документы'!$F$6:$F$505,'Документы'!$B$6:$B$505,$A49,'Документы'!$F$6:$F$505,"&gt;0",'Документы'!$E$6:$E$505,"&lt;"&amp;('Сводка'!$C$4-30),'Документы'!$E$6:$E$505,"&gt;="&amp;('Сводка'!$C$4-60)))</f>
        <v/>
      </c>
      <c r="G49" s="26">
        <f>IF($A49="","",SUMIFS('Документы'!$F$6:$F$505,'Документы'!$B$6:$B$505,$A49,'Документы'!$F$6:$F$505,"&gt;0",'Документы'!$E$6:$E$505,"&lt;"&amp;('Сводка'!$C$4-60),'Документы'!$E$6:$E$505,"&gt;="&amp;('Сводка'!$C$4-90)))</f>
        <v/>
      </c>
      <c r="H49" s="26">
        <f>IF($A49="","",SUMIFS('Документы'!$F$6:$F$505,'Документы'!$B$6:$B$505,$A49,'Документы'!$F$6:$F$505,"&gt;0",'Документы'!$E$6:$E$505,"&lt;"&amp;('Сводка'!$C$4-90)))</f>
        <v/>
      </c>
      <c r="I49" s="26">
        <f>IF($A49="","",SUM(E49:H49))</f>
        <v/>
      </c>
      <c r="J49" s="36">
        <f>IF(OR($A49="",N(C49)=0),"",I49/C49)</f>
        <v/>
      </c>
      <c r="K49" s="9">
        <f>IF($A49="","",MAX(0,SUMPRODUCT(MAX(('Документы'!$B$6:$B$505=$A49)*('Документы'!$F$6:$F$505&gt;0)*('Документы'!$E$6:$E$505&lt;&gt;"")*('Сводка'!$C$4-'Документы'!$E$6:$E$505)))))</f>
        <v/>
      </c>
      <c r="L49" s="26">
        <f>IF($A49="","",SUMIFS('Документы'!$F$6:$F$505,'Документы'!$B$6:$B$505,$A49,'Документы'!$F$6:$F$505,"&lt;0"))</f>
        <v/>
      </c>
    </row>
    <row r="50">
      <c r="A50" s="11" t="n"/>
      <c r="B50" s="10">
        <f>IF($A50="","",INDEX('Документы'!$A$6:$A$505,MATCH($A50,'Документы'!$B$6:$B$505,0)))</f>
        <v/>
      </c>
      <c r="C50" s="26">
        <f>IF($A50="","",SUMIFS('Документы'!$F$6:$F$505,'Документы'!$B$6:$B$505,$A50,'Документы'!$F$6:$F$505,"&gt;0"))</f>
        <v/>
      </c>
      <c r="D50" s="26">
        <f>IF($A50="","",SUMIFS('Документы'!$F$6:$F$505,'Документы'!$B$6:$B$505,$A50,'Документы'!$F$6:$F$505,"&gt;0",'Документы'!$E$6:$E$505,"&gt;="&amp;'Сводка'!$C$4))</f>
        <v/>
      </c>
      <c r="E50" s="26">
        <f>IF($A50="","",SUMIFS('Документы'!$F$6:$F$505,'Документы'!$B$6:$B$505,$A50,'Документы'!$F$6:$F$505,"&gt;0",'Документы'!$E$6:$E$505,"&lt;"&amp;'Сводка'!$C$4,'Документы'!$E$6:$E$505,"&gt;="&amp;('Сводка'!$C$4-30)))</f>
        <v/>
      </c>
      <c r="F50" s="26">
        <f>IF($A50="","",SUMIFS('Документы'!$F$6:$F$505,'Документы'!$B$6:$B$505,$A50,'Документы'!$F$6:$F$505,"&gt;0",'Документы'!$E$6:$E$505,"&lt;"&amp;('Сводка'!$C$4-30),'Документы'!$E$6:$E$505,"&gt;="&amp;('Сводка'!$C$4-60)))</f>
        <v/>
      </c>
      <c r="G50" s="26">
        <f>IF($A50="","",SUMIFS('Документы'!$F$6:$F$505,'Документы'!$B$6:$B$505,$A50,'Документы'!$F$6:$F$505,"&gt;0",'Документы'!$E$6:$E$505,"&lt;"&amp;('Сводка'!$C$4-60),'Документы'!$E$6:$E$505,"&gt;="&amp;('Сводка'!$C$4-90)))</f>
        <v/>
      </c>
      <c r="H50" s="26">
        <f>IF($A50="","",SUMIFS('Документы'!$F$6:$F$505,'Документы'!$B$6:$B$505,$A50,'Документы'!$F$6:$F$505,"&gt;0",'Документы'!$E$6:$E$505,"&lt;"&amp;('Сводка'!$C$4-90)))</f>
        <v/>
      </c>
      <c r="I50" s="26">
        <f>IF($A50="","",SUM(E50:H50))</f>
        <v/>
      </c>
      <c r="J50" s="36">
        <f>IF(OR($A50="",N(C50)=0),"",I50/C50)</f>
        <v/>
      </c>
      <c r="K50" s="9">
        <f>IF($A50="","",MAX(0,SUMPRODUCT(MAX(('Документы'!$B$6:$B$505=$A50)*('Документы'!$F$6:$F$505&gt;0)*('Документы'!$E$6:$E$505&lt;&gt;"")*('Сводка'!$C$4-'Документы'!$E$6:$E$505)))))</f>
        <v/>
      </c>
      <c r="L50" s="26">
        <f>IF($A50="","",SUMIFS('Документы'!$F$6:$F$505,'Документы'!$B$6:$B$505,$A50,'Документы'!$F$6:$F$505,"&lt;0"))</f>
        <v/>
      </c>
    </row>
    <row r="51">
      <c r="A51" s="11" t="n"/>
      <c r="B51" s="10">
        <f>IF($A51="","",INDEX('Документы'!$A$6:$A$505,MATCH($A51,'Документы'!$B$6:$B$505,0)))</f>
        <v/>
      </c>
      <c r="C51" s="26">
        <f>IF($A51="","",SUMIFS('Документы'!$F$6:$F$505,'Документы'!$B$6:$B$505,$A51,'Документы'!$F$6:$F$505,"&gt;0"))</f>
        <v/>
      </c>
      <c r="D51" s="26">
        <f>IF($A51="","",SUMIFS('Документы'!$F$6:$F$505,'Документы'!$B$6:$B$505,$A51,'Документы'!$F$6:$F$505,"&gt;0",'Документы'!$E$6:$E$505,"&gt;="&amp;'Сводка'!$C$4))</f>
        <v/>
      </c>
      <c r="E51" s="26">
        <f>IF($A51="","",SUMIFS('Документы'!$F$6:$F$505,'Документы'!$B$6:$B$505,$A51,'Документы'!$F$6:$F$505,"&gt;0",'Документы'!$E$6:$E$505,"&lt;"&amp;'Сводка'!$C$4,'Документы'!$E$6:$E$505,"&gt;="&amp;('Сводка'!$C$4-30)))</f>
        <v/>
      </c>
      <c r="F51" s="26">
        <f>IF($A51="","",SUMIFS('Документы'!$F$6:$F$505,'Документы'!$B$6:$B$505,$A51,'Документы'!$F$6:$F$505,"&gt;0",'Документы'!$E$6:$E$505,"&lt;"&amp;('Сводка'!$C$4-30),'Документы'!$E$6:$E$505,"&gt;="&amp;('Сводка'!$C$4-60)))</f>
        <v/>
      </c>
      <c r="G51" s="26">
        <f>IF($A51="","",SUMIFS('Документы'!$F$6:$F$505,'Документы'!$B$6:$B$505,$A51,'Документы'!$F$6:$F$505,"&gt;0",'Документы'!$E$6:$E$505,"&lt;"&amp;('Сводка'!$C$4-60),'Документы'!$E$6:$E$505,"&gt;="&amp;('Сводка'!$C$4-90)))</f>
        <v/>
      </c>
      <c r="H51" s="26">
        <f>IF($A51="","",SUMIFS('Документы'!$F$6:$F$505,'Документы'!$B$6:$B$505,$A51,'Документы'!$F$6:$F$505,"&gt;0",'Документы'!$E$6:$E$505,"&lt;"&amp;('Сводка'!$C$4-90)))</f>
        <v/>
      </c>
      <c r="I51" s="26">
        <f>IF($A51="","",SUM(E51:H51))</f>
        <v/>
      </c>
      <c r="J51" s="36">
        <f>IF(OR($A51="",N(C51)=0),"",I51/C51)</f>
        <v/>
      </c>
      <c r="K51" s="9">
        <f>IF($A51="","",MAX(0,SUMPRODUCT(MAX(('Документы'!$B$6:$B$505=$A51)*('Документы'!$F$6:$F$505&gt;0)*('Документы'!$E$6:$E$505&lt;&gt;"")*('Сводка'!$C$4-'Документы'!$E$6:$E$505)))))</f>
        <v/>
      </c>
      <c r="L51" s="26">
        <f>IF($A51="","",SUMIFS('Документы'!$F$6:$F$505,'Документы'!$B$6:$B$505,$A51,'Документы'!$F$6:$F$505,"&lt;0"))</f>
        <v/>
      </c>
    </row>
    <row r="52">
      <c r="A52" s="11" t="n"/>
      <c r="B52" s="10">
        <f>IF($A52="","",INDEX('Документы'!$A$6:$A$505,MATCH($A52,'Документы'!$B$6:$B$505,0)))</f>
        <v/>
      </c>
      <c r="C52" s="26">
        <f>IF($A52="","",SUMIFS('Документы'!$F$6:$F$505,'Документы'!$B$6:$B$505,$A52,'Документы'!$F$6:$F$505,"&gt;0"))</f>
        <v/>
      </c>
      <c r="D52" s="26">
        <f>IF($A52="","",SUMIFS('Документы'!$F$6:$F$505,'Документы'!$B$6:$B$505,$A52,'Документы'!$F$6:$F$505,"&gt;0",'Документы'!$E$6:$E$505,"&gt;="&amp;'Сводка'!$C$4))</f>
        <v/>
      </c>
      <c r="E52" s="26">
        <f>IF($A52="","",SUMIFS('Документы'!$F$6:$F$505,'Документы'!$B$6:$B$505,$A52,'Документы'!$F$6:$F$505,"&gt;0",'Документы'!$E$6:$E$505,"&lt;"&amp;'Сводка'!$C$4,'Документы'!$E$6:$E$505,"&gt;="&amp;('Сводка'!$C$4-30)))</f>
        <v/>
      </c>
      <c r="F52" s="26">
        <f>IF($A52="","",SUMIFS('Документы'!$F$6:$F$505,'Документы'!$B$6:$B$505,$A52,'Документы'!$F$6:$F$505,"&gt;0",'Документы'!$E$6:$E$505,"&lt;"&amp;('Сводка'!$C$4-30),'Документы'!$E$6:$E$505,"&gt;="&amp;('Сводка'!$C$4-60)))</f>
        <v/>
      </c>
      <c r="G52" s="26">
        <f>IF($A52="","",SUMIFS('Документы'!$F$6:$F$505,'Документы'!$B$6:$B$505,$A52,'Документы'!$F$6:$F$505,"&gt;0",'Документы'!$E$6:$E$505,"&lt;"&amp;('Сводка'!$C$4-60),'Документы'!$E$6:$E$505,"&gt;="&amp;('Сводка'!$C$4-90)))</f>
        <v/>
      </c>
      <c r="H52" s="26">
        <f>IF($A52="","",SUMIFS('Документы'!$F$6:$F$505,'Документы'!$B$6:$B$505,$A52,'Документы'!$F$6:$F$505,"&gt;0",'Документы'!$E$6:$E$505,"&lt;"&amp;('Сводка'!$C$4-90)))</f>
        <v/>
      </c>
      <c r="I52" s="26">
        <f>IF($A52="","",SUM(E52:H52))</f>
        <v/>
      </c>
      <c r="J52" s="36">
        <f>IF(OR($A52="",N(C52)=0),"",I52/C52)</f>
        <v/>
      </c>
      <c r="K52" s="9">
        <f>IF($A52="","",MAX(0,SUMPRODUCT(MAX(('Документы'!$B$6:$B$505=$A52)*('Документы'!$F$6:$F$505&gt;0)*('Документы'!$E$6:$E$505&lt;&gt;"")*('Сводка'!$C$4-'Документы'!$E$6:$E$505)))))</f>
        <v/>
      </c>
      <c r="L52" s="26">
        <f>IF($A52="","",SUMIFS('Документы'!$F$6:$F$505,'Документы'!$B$6:$B$505,$A52,'Документы'!$F$6:$F$505,"&lt;0"))</f>
        <v/>
      </c>
    </row>
    <row r="53">
      <c r="A53" s="11" t="n"/>
      <c r="B53" s="10">
        <f>IF($A53="","",INDEX('Документы'!$A$6:$A$505,MATCH($A53,'Документы'!$B$6:$B$505,0)))</f>
        <v/>
      </c>
      <c r="C53" s="26">
        <f>IF($A53="","",SUMIFS('Документы'!$F$6:$F$505,'Документы'!$B$6:$B$505,$A53,'Документы'!$F$6:$F$505,"&gt;0"))</f>
        <v/>
      </c>
      <c r="D53" s="26">
        <f>IF($A53="","",SUMIFS('Документы'!$F$6:$F$505,'Документы'!$B$6:$B$505,$A53,'Документы'!$F$6:$F$505,"&gt;0",'Документы'!$E$6:$E$505,"&gt;="&amp;'Сводка'!$C$4))</f>
        <v/>
      </c>
      <c r="E53" s="26">
        <f>IF($A53="","",SUMIFS('Документы'!$F$6:$F$505,'Документы'!$B$6:$B$505,$A53,'Документы'!$F$6:$F$505,"&gt;0",'Документы'!$E$6:$E$505,"&lt;"&amp;'Сводка'!$C$4,'Документы'!$E$6:$E$505,"&gt;="&amp;('Сводка'!$C$4-30)))</f>
        <v/>
      </c>
      <c r="F53" s="26">
        <f>IF($A53="","",SUMIFS('Документы'!$F$6:$F$505,'Документы'!$B$6:$B$505,$A53,'Документы'!$F$6:$F$505,"&gt;0",'Документы'!$E$6:$E$505,"&lt;"&amp;('Сводка'!$C$4-30),'Документы'!$E$6:$E$505,"&gt;="&amp;('Сводка'!$C$4-60)))</f>
        <v/>
      </c>
      <c r="G53" s="26">
        <f>IF($A53="","",SUMIFS('Документы'!$F$6:$F$505,'Документы'!$B$6:$B$505,$A53,'Документы'!$F$6:$F$505,"&gt;0",'Документы'!$E$6:$E$505,"&lt;"&amp;('Сводка'!$C$4-60),'Документы'!$E$6:$E$505,"&gt;="&amp;('Сводка'!$C$4-90)))</f>
        <v/>
      </c>
      <c r="H53" s="26">
        <f>IF($A53="","",SUMIFS('Документы'!$F$6:$F$505,'Документы'!$B$6:$B$505,$A53,'Документы'!$F$6:$F$505,"&gt;0",'Документы'!$E$6:$E$505,"&lt;"&amp;('Сводка'!$C$4-90)))</f>
        <v/>
      </c>
      <c r="I53" s="26">
        <f>IF($A53="","",SUM(E53:H53))</f>
        <v/>
      </c>
      <c r="J53" s="36">
        <f>IF(OR($A53="",N(C53)=0),"",I53/C53)</f>
        <v/>
      </c>
      <c r="K53" s="9">
        <f>IF($A53="","",MAX(0,SUMPRODUCT(MAX(('Документы'!$B$6:$B$505=$A53)*('Документы'!$F$6:$F$505&gt;0)*('Документы'!$E$6:$E$505&lt;&gt;"")*('Сводка'!$C$4-'Документы'!$E$6:$E$505)))))</f>
        <v/>
      </c>
      <c r="L53" s="26">
        <f>IF($A53="","",SUMIFS('Документы'!$F$6:$F$505,'Документы'!$B$6:$B$505,$A53,'Документы'!$F$6:$F$505,"&lt;0"))</f>
        <v/>
      </c>
    </row>
    <row r="54">
      <c r="A54" s="11" t="n"/>
      <c r="B54" s="10">
        <f>IF($A54="","",INDEX('Документы'!$A$6:$A$505,MATCH($A54,'Документы'!$B$6:$B$505,0)))</f>
        <v/>
      </c>
      <c r="C54" s="26">
        <f>IF($A54="","",SUMIFS('Документы'!$F$6:$F$505,'Документы'!$B$6:$B$505,$A54,'Документы'!$F$6:$F$505,"&gt;0"))</f>
        <v/>
      </c>
      <c r="D54" s="26">
        <f>IF($A54="","",SUMIFS('Документы'!$F$6:$F$505,'Документы'!$B$6:$B$505,$A54,'Документы'!$F$6:$F$505,"&gt;0",'Документы'!$E$6:$E$505,"&gt;="&amp;'Сводка'!$C$4))</f>
        <v/>
      </c>
      <c r="E54" s="26">
        <f>IF($A54="","",SUMIFS('Документы'!$F$6:$F$505,'Документы'!$B$6:$B$505,$A54,'Документы'!$F$6:$F$505,"&gt;0",'Документы'!$E$6:$E$505,"&lt;"&amp;'Сводка'!$C$4,'Документы'!$E$6:$E$505,"&gt;="&amp;('Сводка'!$C$4-30)))</f>
        <v/>
      </c>
      <c r="F54" s="26">
        <f>IF($A54="","",SUMIFS('Документы'!$F$6:$F$505,'Документы'!$B$6:$B$505,$A54,'Документы'!$F$6:$F$505,"&gt;0",'Документы'!$E$6:$E$505,"&lt;"&amp;('Сводка'!$C$4-30),'Документы'!$E$6:$E$505,"&gt;="&amp;('Сводка'!$C$4-60)))</f>
        <v/>
      </c>
      <c r="G54" s="26">
        <f>IF($A54="","",SUMIFS('Документы'!$F$6:$F$505,'Документы'!$B$6:$B$505,$A54,'Документы'!$F$6:$F$505,"&gt;0",'Документы'!$E$6:$E$505,"&lt;"&amp;('Сводка'!$C$4-60),'Документы'!$E$6:$E$505,"&gt;="&amp;('Сводка'!$C$4-90)))</f>
        <v/>
      </c>
      <c r="H54" s="26">
        <f>IF($A54="","",SUMIFS('Документы'!$F$6:$F$505,'Документы'!$B$6:$B$505,$A54,'Документы'!$F$6:$F$505,"&gt;0",'Документы'!$E$6:$E$505,"&lt;"&amp;('Сводка'!$C$4-90)))</f>
        <v/>
      </c>
      <c r="I54" s="26">
        <f>IF($A54="","",SUM(E54:H54))</f>
        <v/>
      </c>
      <c r="J54" s="36">
        <f>IF(OR($A54="",N(C54)=0),"",I54/C54)</f>
        <v/>
      </c>
      <c r="K54" s="9">
        <f>IF($A54="","",MAX(0,SUMPRODUCT(MAX(('Документы'!$B$6:$B$505=$A54)*('Документы'!$F$6:$F$505&gt;0)*('Документы'!$E$6:$E$505&lt;&gt;"")*('Сводка'!$C$4-'Документы'!$E$6:$E$505)))))</f>
        <v/>
      </c>
      <c r="L54" s="26">
        <f>IF($A54="","",SUMIFS('Документы'!$F$6:$F$505,'Документы'!$B$6:$B$505,$A54,'Документы'!$F$6:$F$505,"&lt;0"))</f>
        <v/>
      </c>
    </row>
    <row r="55">
      <c r="A55" s="11" t="n"/>
      <c r="B55" s="10">
        <f>IF($A55="","",INDEX('Документы'!$A$6:$A$505,MATCH($A55,'Документы'!$B$6:$B$505,0)))</f>
        <v/>
      </c>
      <c r="C55" s="26">
        <f>IF($A55="","",SUMIFS('Документы'!$F$6:$F$505,'Документы'!$B$6:$B$505,$A55,'Документы'!$F$6:$F$505,"&gt;0"))</f>
        <v/>
      </c>
      <c r="D55" s="26">
        <f>IF($A55="","",SUMIFS('Документы'!$F$6:$F$505,'Документы'!$B$6:$B$505,$A55,'Документы'!$F$6:$F$505,"&gt;0",'Документы'!$E$6:$E$505,"&gt;="&amp;'Сводка'!$C$4))</f>
        <v/>
      </c>
      <c r="E55" s="26">
        <f>IF($A55="","",SUMIFS('Документы'!$F$6:$F$505,'Документы'!$B$6:$B$505,$A55,'Документы'!$F$6:$F$505,"&gt;0",'Документы'!$E$6:$E$505,"&lt;"&amp;'Сводка'!$C$4,'Документы'!$E$6:$E$505,"&gt;="&amp;('Сводка'!$C$4-30)))</f>
        <v/>
      </c>
      <c r="F55" s="26">
        <f>IF($A55="","",SUMIFS('Документы'!$F$6:$F$505,'Документы'!$B$6:$B$505,$A55,'Документы'!$F$6:$F$505,"&gt;0",'Документы'!$E$6:$E$505,"&lt;"&amp;('Сводка'!$C$4-30),'Документы'!$E$6:$E$505,"&gt;="&amp;('Сводка'!$C$4-60)))</f>
        <v/>
      </c>
      <c r="G55" s="26">
        <f>IF($A55="","",SUMIFS('Документы'!$F$6:$F$505,'Документы'!$B$6:$B$505,$A55,'Документы'!$F$6:$F$505,"&gt;0",'Документы'!$E$6:$E$505,"&lt;"&amp;('Сводка'!$C$4-60),'Документы'!$E$6:$E$505,"&gt;="&amp;('Сводка'!$C$4-90)))</f>
        <v/>
      </c>
      <c r="H55" s="26">
        <f>IF($A55="","",SUMIFS('Документы'!$F$6:$F$505,'Документы'!$B$6:$B$505,$A55,'Документы'!$F$6:$F$505,"&gt;0",'Документы'!$E$6:$E$505,"&lt;"&amp;('Сводка'!$C$4-90)))</f>
        <v/>
      </c>
      <c r="I55" s="26">
        <f>IF($A55="","",SUM(E55:H55))</f>
        <v/>
      </c>
      <c r="J55" s="36">
        <f>IF(OR($A55="",N(C55)=0),"",I55/C55)</f>
        <v/>
      </c>
      <c r="K55" s="9">
        <f>IF($A55="","",MAX(0,SUMPRODUCT(MAX(('Документы'!$B$6:$B$505=$A55)*('Документы'!$F$6:$F$505&gt;0)*('Документы'!$E$6:$E$505&lt;&gt;"")*('Сводка'!$C$4-'Документы'!$E$6:$E$505)))))</f>
        <v/>
      </c>
      <c r="L55" s="26">
        <f>IF($A55="","",SUMIFS('Документы'!$F$6:$F$505,'Документы'!$B$6:$B$505,$A55,'Документы'!$F$6:$F$505,"&lt;0"))</f>
        <v/>
      </c>
    </row>
    <row r="56">
      <c r="A56" s="11" t="n"/>
      <c r="B56" s="10">
        <f>IF($A56="","",INDEX('Документы'!$A$6:$A$505,MATCH($A56,'Документы'!$B$6:$B$505,0)))</f>
        <v/>
      </c>
      <c r="C56" s="26">
        <f>IF($A56="","",SUMIFS('Документы'!$F$6:$F$505,'Документы'!$B$6:$B$505,$A56,'Документы'!$F$6:$F$505,"&gt;0"))</f>
        <v/>
      </c>
      <c r="D56" s="26">
        <f>IF($A56="","",SUMIFS('Документы'!$F$6:$F$505,'Документы'!$B$6:$B$505,$A56,'Документы'!$F$6:$F$505,"&gt;0",'Документы'!$E$6:$E$505,"&gt;="&amp;'Сводка'!$C$4))</f>
        <v/>
      </c>
      <c r="E56" s="26">
        <f>IF($A56="","",SUMIFS('Документы'!$F$6:$F$505,'Документы'!$B$6:$B$505,$A56,'Документы'!$F$6:$F$505,"&gt;0",'Документы'!$E$6:$E$505,"&lt;"&amp;'Сводка'!$C$4,'Документы'!$E$6:$E$505,"&gt;="&amp;('Сводка'!$C$4-30)))</f>
        <v/>
      </c>
      <c r="F56" s="26">
        <f>IF($A56="","",SUMIFS('Документы'!$F$6:$F$505,'Документы'!$B$6:$B$505,$A56,'Документы'!$F$6:$F$505,"&gt;0",'Документы'!$E$6:$E$505,"&lt;"&amp;('Сводка'!$C$4-30),'Документы'!$E$6:$E$505,"&gt;="&amp;('Сводка'!$C$4-60)))</f>
        <v/>
      </c>
      <c r="G56" s="26">
        <f>IF($A56="","",SUMIFS('Документы'!$F$6:$F$505,'Документы'!$B$6:$B$505,$A56,'Документы'!$F$6:$F$505,"&gt;0",'Документы'!$E$6:$E$505,"&lt;"&amp;('Сводка'!$C$4-60),'Документы'!$E$6:$E$505,"&gt;="&amp;('Сводка'!$C$4-90)))</f>
        <v/>
      </c>
      <c r="H56" s="26">
        <f>IF($A56="","",SUMIFS('Документы'!$F$6:$F$505,'Документы'!$B$6:$B$505,$A56,'Документы'!$F$6:$F$505,"&gt;0",'Документы'!$E$6:$E$505,"&lt;"&amp;('Сводка'!$C$4-90)))</f>
        <v/>
      </c>
      <c r="I56" s="26">
        <f>IF($A56="","",SUM(E56:H56))</f>
        <v/>
      </c>
      <c r="J56" s="36">
        <f>IF(OR($A56="",N(C56)=0),"",I56/C56)</f>
        <v/>
      </c>
      <c r="K56" s="9">
        <f>IF($A56="","",MAX(0,SUMPRODUCT(MAX(('Документы'!$B$6:$B$505=$A56)*('Документы'!$F$6:$F$505&gt;0)*('Документы'!$E$6:$E$505&lt;&gt;"")*('Сводка'!$C$4-'Документы'!$E$6:$E$505)))))</f>
        <v/>
      </c>
      <c r="L56" s="26">
        <f>IF($A56="","",SUMIFS('Документы'!$F$6:$F$505,'Документы'!$B$6:$B$505,$A56,'Документы'!$F$6:$F$505,"&lt;0"))</f>
        <v/>
      </c>
    </row>
    <row r="57">
      <c r="A57" s="11" t="n"/>
      <c r="B57" s="10">
        <f>IF($A57="","",INDEX('Документы'!$A$6:$A$505,MATCH($A57,'Документы'!$B$6:$B$505,0)))</f>
        <v/>
      </c>
      <c r="C57" s="26">
        <f>IF($A57="","",SUMIFS('Документы'!$F$6:$F$505,'Документы'!$B$6:$B$505,$A57,'Документы'!$F$6:$F$505,"&gt;0"))</f>
        <v/>
      </c>
      <c r="D57" s="26">
        <f>IF($A57="","",SUMIFS('Документы'!$F$6:$F$505,'Документы'!$B$6:$B$505,$A57,'Документы'!$F$6:$F$505,"&gt;0",'Документы'!$E$6:$E$505,"&gt;="&amp;'Сводка'!$C$4))</f>
        <v/>
      </c>
      <c r="E57" s="26">
        <f>IF($A57="","",SUMIFS('Документы'!$F$6:$F$505,'Документы'!$B$6:$B$505,$A57,'Документы'!$F$6:$F$505,"&gt;0",'Документы'!$E$6:$E$505,"&lt;"&amp;'Сводка'!$C$4,'Документы'!$E$6:$E$505,"&gt;="&amp;('Сводка'!$C$4-30)))</f>
        <v/>
      </c>
      <c r="F57" s="26">
        <f>IF($A57="","",SUMIFS('Документы'!$F$6:$F$505,'Документы'!$B$6:$B$505,$A57,'Документы'!$F$6:$F$505,"&gt;0",'Документы'!$E$6:$E$505,"&lt;"&amp;('Сводка'!$C$4-30),'Документы'!$E$6:$E$505,"&gt;="&amp;('Сводка'!$C$4-60)))</f>
        <v/>
      </c>
      <c r="G57" s="26">
        <f>IF($A57="","",SUMIFS('Документы'!$F$6:$F$505,'Документы'!$B$6:$B$505,$A57,'Документы'!$F$6:$F$505,"&gt;0",'Документы'!$E$6:$E$505,"&lt;"&amp;('Сводка'!$C$4-60),'Документы'!$E$6:$E$505,"&gt;="&amp;('Сводка'!$C$4-90)))</f>
        <v/>
      </c>
      <c r="H57" s="26">
        <f>IF($A57="","",SUMIFS('Документы'!$F$6:$F$505,'Документы'!$B$6:$B$505,$A57,'Документы'!$F$6:$F$505,"&gt;0",'Документы'!$E$6:$E$505,"&lt;"&amp;('Сводка'!$C$4-90)))</f>
        <v/>
      </c>
      <c r="I57" s="26">
        <f>IF($A57="","",SUM(E57:H57))</f>
        <v/>
      </c>
      <c r="J57" s="36">
        <f>IF(OR($A57="",N(C57)=0),"",I57/C57)</f>
        <v/>
      </c>
      <c r="K57" s="9">
        <f>IF($A57="","",MAX(0,SUMPRODUCT(MAX(('Документы'!$B$6:$B$505=$A57)*('Документы'!$F$6:$F$505&gt;0)*('Документы'!$E$6:$E$505&lt;&gt;"")*('Сводка'!$C$4-'Документы'!$E$6:$E$505)))))</f>
        <v/>
      </c>
      <c r="L57" s="26">
        <f>IF($A57="","",SUMIFS('Документы'!$F$6:$F$505,'Документы'!$B$6:$B$505,$A57,'Документы'!$F$6:$F$505,"&lt;0"))</f>
        <v/>
      </c>
    </row>
    <row r="58">
      <c r="A58" s="11" t="n"/>
      <c r="B58" s="10">
        <f>IF($A58="","",INDEX('Документы'!$A$6:$A$505,MATCH($A58,'Документы'!$B$6:$B$505,0)))</f>
        <v/>
      </c>
      <c r="C58" s="26">
        <f>IF($A58="","",SUMIFS('Документы'!$F$6:$F$505,'Документы'!$B$6:$B$505,$A58,'Документы'!$F$6:$F$505,"&gt;0"))</f>
        <v/>
      </c>
      <c r="D58" s="26">
        <f>IF($A58="","",SUMIFS('Документы'!$F$6:$F$505,'Документы'!$B$6:$B$505,$A58,'Документы'!$F$6:$F$505,"&gt;0",'Документы'!$E$6:$E$505,"&gt;="&amp;'Сводка'!$C$4))</f>
        <v/>
      </c>
      <c r="E58" s="26">
        <f>IF($A58="","",SUMIFS('Документы'!$F$6:$F$505,'Документы'!$B$6:$B$505,$A58,'Документы'!$F$6:$F$505,"&gt;0",'Документы'!$E$6:$E$505,"&lt;"&amp;'Сводка'!$C$4,'Документы'!$E$6:$E$505,"&gt;="&amp;('Сводка'!$C$4-30)))</f>
        <v/>
      </c>
      <c r="F58" s="26">
        <f>IF($A58="","",SUMIFS('Документы'!$F$6:$F$505,'Документы'!$B$6:$B$505,$A58,'Документы'!$F$6:$F$505,"&gt;0",'Документы'!$E$6:$E$505,"&lt;"&amp;('Сводка'!$C$4-30),'Документы'!$E$6:$E$505,"&gt;="&amp;('Сводка'!$C$4-60)))</f>
        <v/>
      </c>
      <c r="G58" s="26">
        <f>IF($A58="","",SUMIFS('Документы'!$F$6:$F$505,'Документы'!$B$6:$B$505,$A58,'Документы'!$F$6:$F$505,"&gt;0",'Документы'!$E$6:$E$505,"&lt;"&amp;('Сводка'!$C$4-60),'Документы'!$E$6:$E$505,"&gt;="&amp;('Сводка'!$C$4-90)))</f>
        <v/>
      </c>
      <c r="H58" s="26">
        <f>IF($A58="","",SUMIFS('Документы'!$F$6:$F$505,'Документы'!$B$6:$B$505,$A58,'Документы'!$F$6:$F$505,"&gt;0",'Документы'!$E$6:$E$505,"&lt;"&amp;('Сводка'!$C$4-90)))</f>
        <v/>
      </c>
      <c r="I58" s="26">
        <f>IF($A58="","",SUM(E58:H58))</f>
        <v/>
      </c>
      <c r="J58" s="36">
        <f>IF(OR($A58="",N(C58)=0),"",I58/C58)</f>
        <v/>
      </c>
      <c r="K58" s="9">
        <f>IF($A58="","",MAX(0,SUMPRODUCT(MAX(('Документы'!$B$6:$B$505=$A58)*('Документы'!$F$6:$F$505&gt;0)*('Документы'!$E$6:$E$505&lt;&gt;"")*('Сводка'!$C$4-'Документы'!$E$6:$E$505)))))</f>
        <v/>
      </c>
      <c r="L58" s="26">
        <f>IF($A58="","",SUMIFS('Документы'!$F$6:$F$505,'Документы'!$B$6:$B$505,$A58,'Документы'!$F$6:$F$505,"&lt;0"))</f>
        <v/>
      </c>
    </row>
    <row r="59">
      <c r="A59" s="11" t="n"/>
      <c r="B59" s="10">
        <f>IF($A59="","",INDEX('Документы'!$A$6:$A$505,MATCH($A59,'Документы'!$B$6:$B$505,0)))</f>
        <v/>
      </c>
      <c r="C59" s="26">
        <f>IF($A59="","",SUMIFS('Документы'!$F$6:$F$505,'Документы'!$B$6:$B$505,$A59,'Документы'!$F$6:$F$505,"&gt;0"))</f>
        <v/>
      </c>
      <c r="D59" s="26">
        <f>IF($A59="","",SUMIFS('Документы'!$F$6:$F$505,'Документы'!$B$6:$B$505,$A59,'Документы'!$F$6:$F$505,"&gt;0",'Документы'!$E$6:$E$505,"&gt;="&amp;'Сводка'!$C$4))</f>
        <v/>
      </c>
      <c r="E59" s="26">
        <f>IF($A59="","",SUMIFS('Документы'!$F$6:$F$505,'Документы'!$B$6:$B$505,$A59,'Документы'!$F$6:$F$505,"&gt;0",'Документы'!$E$6:$E$505,"&lt;"&amp;'Сводка'!$C$4,'Документы'!$E$6:$E$505,"&gt;="&amp;('Сводка'!$C$4-30)))</f>
        <v/>
      </c>
      <c r="F59" s="26">
        <f>IF($A59="","",SUMIFS('Документы'!$F$6:$F$505,'Документы'!$B$6:$B$505,$A59,'Документы'!$F$6:$F$505,"&gt;0",'Документы'!$E$6:$E$505,"&lt;"&amp;('Сводка'!$C$4-30),'Документы'!$E$6:$E$505,"&gt;="&amp;('Сводка'!$C$4-60)))</f>
        <v/>
      </c>
      <c r="G59" s="26">
        <f>IF($A59="","",SUMIFS('Документы'!$F$6:$F$505,'Документы'!$B$6:$B$505,$A59,'Документы'!$F$6:$F$505,"&gt;0",'Документы'!$E$6:$E$505,"&lt;"&amp;('Сводка'!$C$4-60),'Документы'!$E$6:$E$505,"&gt;="&amp;('Сводка'!$C$4-90)))</f>
        <v/>
      </c>
      <c r="H59" s="26">
        <f>IF($A59="","",SUMIFS('Документы'!$F$6:$F$505,'Документы'!$B$6:$B$505,$A59,'Документы'!$F$6:$F$505,"&gt;0",'Документы'!$E$6:$E$505,"&lt;"&amp;('Сводка'!$C$4-90)))</f>
        <v/>
      </c>
      <c r="I59" s="26">
        <f>IF($A59="","",SUM(E59:H59))</f>
        <v/>
      </c>
      <c r="J59" s="36">
        <f>IF(OR($A59="",N(C59)=0),"",I59/C59)</f>
        <v/>
      </c>
      <c r="K59" s="9">
        <f>IF($A59="","",MAX(0,SUMPRODUCT(MAX(('Документы'!$B$6:$B$505=$A59)*('Документы'!$F$6:$F$505&gt;0)*('Документы'!$E$6:$E$505&lt;&gt;"")*('Сводка'!$C$4-'Документы'!$E$6:$E$505)))))</f>
        <v/>
      </c>
      <c r="L59" s="26">
        <f>IF($A59="","",SUMIFS('Документы'!$F$6:$F$505,'Документы'!$B$6:$B$505,$A59,'Документы'!$F$6:$F$505,"&lt;0"))</f>
        <v/>
      </c>
    </row>
    <row r="60">
      <c r="A60" s="11" t="n"/>
      <c r="B60" s="10">
        <f>IF($A60="","",INDEX('Документы'!$A$6:$A$505,MATCH($A60,'Документы'!$B$6:$B$505,0)))</f>
        <v/>
      </c>
      <c r="C60" s="26">
        <f>IF($A60="","",SUMIFS('Документы'!$F$6:$F$505,'Документы'!$B$6:$B$505,$A60,'Документы'!$F$6:$F$505,"&gt;0"))</f>
        <v/>
      </c>
      <c r="D60" s="26">
        <f>IF($A60="","",SUMIFS('Документы'!$F$6:$F$505,'Документы'!$B$6:$B$505,$A60,'Документы'!$F$6:$F$505,"&gt;0",'Документы'!$E$6:$E$505,"&gt;="&amp;'Сводка'!$C$4))</f>
        <v/>
      </c>
      <c r="E60" s="26">
        <f>IF($A60="","",SUMIFS('Документы'!$F$6:$F$505,'Документы'!$B$6:$B$505,$A60,'Документы'!$F$6:$F$505,"&gt;0",'Документы'!$E$6:$E$505,"&lt;"&amp;'Сводка'!$C$4,'Документы'!$E$6:$E$505,"&gt;="&amp;('Сводка'!$C$4-30)))</f>
        <v/>
      </c>
      <c r="F60" s="26">
        <f>IF($A60="","",SUMIFS('Документы'!$F$6:$F$505,'Документы'!$B$6:$B$505,$A60,'Документы'!$F$6:$F$505,"&gt;0",'Документы'!$E$6:$E$505,"&lt;"&amp;('Сводка'!$C$4-30),'Документы'!$E$6:$E$505,"&gt;="&amp;('Сводка'!$C$4-60)))</f>
        <v/>
      </c>
      <c r="G60" s="26">
        <f>IF($A60="","",SUMIFS('Документы'!$F$6:$F$505,'Документы'!$B$6:$B$505,$A60,'Документы'!$F$6:$F$505,"&gt;0",'Документы'!$E$6:$E$505,"&lt;"&amp;('Сводка'!$C$4-60),'Документы'!$E$6:$E$505,"&gt;="&amp;('Сводка'!$C$4-90)))</f>
        <v/>
      </c>
      <c r="H60" s="26">
        <f>IF($A60="","",SUMIFS('Документы'!$F$6:$F$505,'Документы'!$B$6:$B$505,$A60,'Документы'!$F$6:$F$505,"&gt;0",'Документы'!$E$6:$E$505,"&lt;"&amp;('Сводка'!$C$4-90)))</f>
        <v/>
      </c>
      <c r="I60" s="26">
        <f>IF($A60="","",SUM(E60:H60))</f>
        <v/>
      </c>
      <c r="J60" s="36">
        <f>IF(OR($A60="",N(C60)=0),"",I60/C60)</f>
        <v/>
      </c>
      <c r="K60" s="9">
        <f>IF($A60="","",MAX(0,SUMPRODUCT(MAX(('Документы'!$B$6:$B$505=$A60)*('Документы'!$F$6:$F$505&gt;0)*('Документы'!$E$6:$E$505&lt;&gt;"")*('Сводка'!$C$4-'Документы'!$E$6:$E$505)))))</f>
        <v/>
      </c>
      <c r="L60" s="26">
        <f>IF($A60="","",SUMIFS('Документы'!$F$6:$F$505,'Документы'!$B$6:$B$505,$A60,'Документы'!$F$6:$F$505,"&lt;0"))</f>
        <v/>
      </c>
    </row>
    <row r="61">
      <c r="A61" s="11" t="n"/>
      <c r="B61" s="10">
        <f>IF($A61="","",INDEX('Документы'!$A$6:$A$505,MATCH($A61,'Документы'!$B$6:$B$505,0)))</f>
        <v/>
      </c>
      <c r="C61" s="26">
        <f>IF($A61="","",SUMIFS('Документы'!$F$6:$F$505,'Документы'!$B$6:$B$505,$A61,'Документы'!$F$6:$F$505,"&gt;0"))</f>
        <v/>
      </c>
      <c r="D61" s="26">
        <f>IF($A61="","",SUMIFS('Документы'!$F$6:$F$505,'Документы'!$B$6:$B$505,$A61,'Документы'!$F$6:$F$505,"&gt;0",'Документы'!$E$6:$E$505,"&gt;="&amp;'Сводка'!$C$4))</f>
        <v/>
      </c>
      <c r="E61" s="26">
        <f>IF($A61="","",SUMIFS('Документы'!$F$6:$F$505,'Документы'!$B$6:$B$505,$A61,'Документы'!$F$6:$F$505,"&gt;0",'Документы'!$E$6:$E$505,"&lt;"&amp;'Сводка'!$C$4,'Документы'!$E$6:$E$505,"&gt;="&amp;('Сводка'!$C$4-30)))</f>
        <v/>
      </c>
      <c r="F61" s="26">
        <f>IF($A61="","",SUMIFS('Документы'!$F$6:$F$505,'Документы'!$B$6:$B$505,$A61,'Документы'!$F$6:$F$505,"&gt;0",'Документы'!$E$6:$E$505,"&lt;"&amp;('Сводка'!$C$4-30),'Документы'!$E$6:$E$505,"&gt;="&amp;('Сводка'!$C$4-60)))</f>
        <v/>
      </c>
      <c r="G61" s="26">
        <f>IF($A61="","",SUMIFS('Документы'!$F$6:$F$505,'Документы'!$B$6:$B$505,$A61,'Документы'!$F$6:$F$505,"&gt;0",'Документы'!$E$6:$E$505,"&lt;"&amp;('Сводка'!$C$4-60),'Документы'!$E$6:$E$505,"&gt;="&amp;('Сводка'!$C$4-90)))</f>
        <v/>
      </c>
      <c r="H61" s="26">
        <f>IF($A61="","",SUMIFS('Документы'!$F$6:$F$505,'Документы'!$B$6:$B$505,$A61,'Документы'!$F$6:$F$505,"&gt;0",'Документы'!$E$6:$E$505,"&lt;"&amp;('Сводка'!$C$4-90)))</f>
        <v/>
      </c>
      <c r="I61" s="26">
        <f>IF($A61="","",SUM(E61:H61))</f>
        <v/>
      </c>
      <c r="J61" s="36">
        <f>IF(OR($A61="",N(C61)=0),"",I61/C61)</f>
        <v/>
      </c>
      <c r="K61" s="9">
        <f>IF($A61="","",MAX(0,SUMPRODUCT(MAX(('Документы'!$B$6:$B$505=$A61)*('Документы'!$F$6:$F$505&gt;0)*('Документы'!$E$6:$E$505&lt;&gt;"")*('Сводка'!$C$4-'Документы'!$E$6:$E$505)))))</f>
        <v/>
      </c>
      <c r="L61" s="26">
        <f>IF($A61="","",SUMIFS('Документы'!$F$6:$F$505,'Документы'!$B$6:$B$505,$A61,'Документы'!$F$6:$F$505,"&lt;0"))</f>
        <v/>
      </c>
    </row>
    <row r="62">
      <c r="A62" s="11" t="n"/>
      <c r="B62" s="10">
        <f>IF($A62="","",INDEX('Документы'!$A$6:$A$505,MATCH($A62,'Документы'!$B$6:$B$505,0)))</f>
        <v/>
      </c>
      <c r="C62" s="26">
        <f>IF($A62="","",SUMIFS('Документы'!$F$6:$F$505,'Документы'!$B$6:$B$505,$A62,'Документы'!$F$6:$F$505,"&gt;0"))</f>
        <v/>
      </c>
      <c r="D62" s="26">
        <f>IF($A62="","",SUMIFS('Документы'!$F$6:$F$505,'Документы'!$B$6:$B$505,$A62,'Документы'!$F$6:$F$505,"&gt;0",'Документы'!$E$6:$E$505,"&gt;="&amp;'Сводка'!$C$4))</f>
        <v/>
      </c>
      <c r="E62" s="26">
        <f>IF($A62="","",SUMIFS('Документы'!$F$6:$F$505,'Документы'!$B$6:$B$505,$A62,'Документы'!$F$6:$F$505,"&gt;0",'Документы'!$E$6:$E$505,"&lt;"&amp;'Сводка'!$C$4,'Документы'!$E$6:$E$505,"&gt;="&amp;('Сводка'!$C$4-30)))</f>
        <v/>
      </c>
      <c r="F62" s="26">
        <f>IF($A62="","",SUMIFS('Документы'!$F$6:$F$505,'Документы'!$B$6:$B$505,$A62,'Документы'!$F$6:$F$505,"&gt;0",'Документы'!$E$6:$E$505,"&lt;"&amp;('Сводка'!$C$4-30),'Документы'!$E$6:$E$505,"&gt;="&amp;('Сводка'!$C$4-60)))</f>
        <v/>
      </c>
      <c r="G62" s="26">
        <f>IF($A62="","",SUMIFS('Документы'!$F$6:$F$505,'Документы'!$B$6:$B$505,$A62,'Документы'!$F$6:$F$505,"&gt;0",'Документы'!$E$6:$E$505,"&lt;"&amp;('Сводка'!$C$4-60),'Документы'!$E$6:$E$505,"&gt;="&amp;('Сводка'!$C$4-90)))</f>
        <v/>
      </c>
      <c r="H62" s="26">
        <f>IF($A62="","",SUMIFS('Документы'!$F$6:$F$505,'Документы'!$B$6:$B$505,$A62,'Документы'!$F$6:$F$505,"&gt;0",'Документы'!$E$6:$E$505,"&lt;"&amp;('Сводка'!$C$4-90)))</f>
        <v/>
      </c>
      <c r="I62" s="26">
        <f>IF($A62="","",SUM(E62:H62))</f>
        <v/>
      </c>
      <c r="J62" s="36">
        <f>IF(OR($A62="",N(C62)=0),"",I62/C62)</f>
        <v/>
      </c>
      <c r="K62" s="9">
        <f>IF($A62="","",MAX(0,SUMPRODUCT(MAX(('Документы'!$B$6:$B$505=$A62)*('Документы'!$F$6:$F$505&gt;0)*('Документы'!$E$6:$E$505&lt;&gt;"")*('Сводка'!$C$4-'Документы'!$E$6:$E$505)))))</f>
        <v/>
      </c>
      <c r="L62" s="26">
        <f>IF($A62="","",SUMIFS('Документы'!$F$6:$F$505,'Документы'!$B$6:$B$505,$A62,'Документы'!$F$6:$F$505,"&lt;0"))</f>
        <v/>
      </c>
    </row>
    <row r="63">
      <c r="A63" s="11" t="n"/>
      <c r="B63" s="10">
        <f>IF($A63="","",INDEX('Документы'!$A$6:$A$505,MATCH($A63,'Документы'!$B$6:$B$505,0)))</f>
        <v/>
      </c>
      <c r="C63" s="26">
        <f>IF($A63="","",SUMIFS('Документы'!$F$6:$F$505,'Документы'!$B$6:$B$505,$A63,'Документы'!$F$6:$F$505,"&gt;0"))</f>
        <v/>
      </c>
      <c r="D63" s="26">
        <f>IF($A63="","",SUMIFS('Документы'!$F$6:$F$505,'Документы'!$B$6:$B$505,$A63,'Документы'!$F$6:$F$505,"&gt;0",'Документы'!$E$6:$E$505,"&gt;="&amp;'Сводка'!$C$4))</f>
        <v/>
      </c>
      <c r="E63" s="26">
        <f>IF($A63="","",SUMIFS('Документы'!$F$6:$F$505,'Документы'!$B$6:$B$505,$A63,'Документы'!$F$6:$F$505,"&gt;0",'Документы'!$E$6:$E$505,"&lt;"&amp;'Сводка'!$C$4,'Документы'!$E$6:$E$505,"&gt;="&amp;('Сводка'!$C$4-30)))</f>
        <v/>
      </c>
      <c r="F63" s="26">
        <f>IF($A63="","",SUMIFS('Документы'!$F$6:$F$505,'Документы'!$B$6:$B$505,$A63,'Документы'!$F$6:$F$505,"&gt;0",'Документы'!$E$6:$E$505,"&lt;"&amp;('Сводка'!$C$4-30),'Документы'!$E$6:$E$505,"&gt;="&amp;('Сводка'!$C$4-60)))</f>
        <v/>
      </c>
      <c r="G63" s="26">
        <f>IF($A63="","",SUMIFS('Документы'!$F$6:$F$505,'Документы'!$B$6:$B$505,$A63,'Документы'!$F$6:$F$505,"&gt;0",'Документы'!$E$6:$E$505,"&lt;"&amp;('Сводка'!$C$4-60),'Документы'!$E$6:$E$505,"&gt;="&amp;('Сводка'!$C$4-90)))</f>
        <v/>
      </c>
      <c r="H63" s="26">
        <f>IF($A63="","",SUMIFS('Документы'!$F$6:$F$505,'Документы'!$B$6:$B$505,$A63,'Документы'!$F$6:$F$505,"&gt;0",'Документы'!$E$6:$E$505,"&lt;"&amp;('Сводка'!$C$4-90)))</f>
        <v/>
      </c>
      <c r="I63" s="26">
        <f>IF($A63="","",SUM(E63:H63))</f>
        <v/>
      </c>
      <c r="J63" s="36">
        <f>IF(OR($A63="",N(C63)=0),"",I63/C63)</f>
        <v/>
      </c>
      <c r="K63" s="9">
        <f>IF($A63="","",MAX(0,SUMPRODUCT(MAX(('Документы'!$B$6:$B$505=$A63)*('Документы'!$F$6:$F$505&gt;0)*('Документы'!$E$6:$E$505&lt;&gt;"")*('Сводка'!$C$4-'Документы'!$E$6:$E$505)))))</f>
        <v/>
      </c>
      <c r="L63" s="26">
        <f>IF($A63="","",SUMIFS('Документы'!$F$6:$F$505,'Документы'!$B$6:$B$505,$A63,'Документы'!$F$6:$F$505,"&lt;0"))</f>
        <v/>
      </c>
    </row>
    <row r="64">
      <c r="A64" s="11" t="n"/>
      <c r="B64" s="10">
        <f>IF($A64="","",INDEX('Документы'!$A$6:$A$505,MATCH($A64,'Документы'!$B$6:$B$505,0)))</f>
        <v/>
      </c>
      <c r="C64" s="26">
        <f>IF($A64="","",SUMIFS('Документы'!$F$6:$F$505,'Документы'!$B$6:$B$505,$A64,'Документы'!$F$6:$F$505,"&gt;0"))</f>
        <v/>
      </c>
      <c r="D64" s="26">
        <f>IF($A64="","",SUMIFS('Документы'!$F$6:$F$505,'Документы'!$B$6:$B$505,$A64,'Документы'!$F$6:$F$505,"&gt;0",'Документы'!$E$6:$E$505,"&gt;="&amp;'Сводка'!$C$4))</f>
        <v/>
      </c>
      <c r="E64" s="26">
        <f>IF($A64="","",SUMIFS('Документы'!$F$6:$F$505,'Документы'!$B$6:$B$505,$A64,'Документы'!$F$6:$F$505,"&gt;0",'Документы'!$E$6:$E$505,"&lt;"&amp;'Сводка'!$C$4,'Документы'!$E$6:$E$505,"&gt;="&amp;('Сводка'!$C$4-30)))</f>
        <v/>
      </c>
      <c r="F64" s="26">
        <f>IF($A64="","",SUMIFS('Документы'!$F$6:$F$505,'Документы'!$B$6:$B$505,$A64,'Документы'!$F$6:$F$505,"&gt;0",'Документы'!$E$6:$E$505,"&lt;"&amp;('Сводка'!$C$4-30),'Документы'!$E$6:$E$505,"&gt;="&amp;('Сводка'!$C$4-60)))</f>
        <v/>
      </c>
      <c r="G64" s="26">
        <f>IF($A64="","",SUMIFS('Документы'!$F$6:$F$505,'Документы'!$B$6:$B$505,$A64,'Документы'!$F$6:$F$505,"&gt;0",'Документы'!$E$6:$E$505,"&lt;"&amp;('Сводка'!$C$4-60),'Документы'!$E$6:$E$505,"&gt;="&amp;('Сводка'!$C$4-90)))</f>
        <v/>
      </c>
      <c r="H64" s="26">
        <f>IF($A64="","",SUMIFS('Документы'!$F$6:$F$505,'Документы'!$B$6:$B$505,$A64,'Документы'!$F$6:$F$505,"&gt;0",'Документы'!$E$6:$E$505,"&lt;"&amp;('Сводка'!$C$4-90)))</f>
        <v/>
      </c>
      <c r="I64" s="26">
        <f>IF($A64="","",SUM(E64:H64))</f>
        <v/>
      </c>
      <c r="J64" s="36">
        <f>IF(OR($A64="",N(C64)=0),"",I64/C64)</f>
        <v/>
      </c>
      <c r="K64" s="9">
        <f>IF($A64="","",MAX(0,SUMPRODUCT(MAX(('Документы'!$B$6:$B$505=$A64)*('Документы'!$F$6:$F$505&gt;0)*('Документы'!$E$6:$E$505&lt;&gt;"")*('Сводка'!$C$4-'Документы'!$E$6:$E$505)))))</f>
        <v/>
      </c>
      <c r="L64" s="26">
        <f>IF($A64="","",SUMIFS('Документы'!$F$6:$F$505,'Документы'!$B$6:$B$505,$A64,'Документы'!$F$6:$F$505,"&lt;0"))</f>
        <v/>
      </c>
    </row>
    <row r="65">
      <c r="A65" s="11" t="n"/>
      <c r="B65" s="10">
        <f>IF($A65="","",INDEX('Документы'!$A$6:$A$505,MATCH($A65,'Документы'!$B$6:$B$505,0)))</f>
        <v/>
      </c>
      <c r="C65" s="26">
        <f>IF($A65="","",SUMIFS('Документы'!$F$6:$F$505,'Документы'!$B$6:$B$505,$A65,'Документы'!$F$6:$F$505,"&gt;0"))</f>
        <v/>
      </c>
      <c r="D65" s="26">
        <f>IF($A65="","",SUMIFS('Документы'!$F$6:$F$505,'Документы'!$B$6:$B$505,$A65,'Документы'!$F$6:$F$505,"&gt;0",'Документы'!$E$6:$E$505,"&gt;="&amp;'Сводка'!$C$4))</f>
        <v/>
      </c>
      <c r="E65" s="26">
        <f>IF($A65="","",SUMIFS('Документы'!$F$6:$F$505,'Документы'!$B$6:$B$505,$A65,'Документы'!$F$6:$F$505,"&gt;0",'Документы'!$E$6:$E$505,"&lt;"&amp;'Сводка'!$C$4,'Документы'!$E$6:$E$505,"&gt;="&amp;('Сводка'!$C$4-30)))</f>
        <v/>
      </c>
      <c r="F65" s="26">
        <f>IF($A65="","",SUMIFS('Документы'!$F$6:$F$505,'Документы'!$B$6:$B$505,$A65,'Документы'!$F$6:$F$505,"&gt;0",'Документы'!$E$6:$E$505,"&lt;"&amp;('Сводка'!$C$4-30),'Документы'!$E$6:$E$505,"&gt;="&amp;('Сводка'!$C$4-60)))</f>
        <v/>
      </c>
      <c r="G65" s="26">
        <f>IF($A65="","",SUMIFS('Документы'!$F$6:$F$505,'Документы'!$B$6:$B$505,$A65,'Документы'!$F$6:$F$505,"&gt;0",'Документы'!$E$6:$E$505,"&lt;"&amp;('Сводка'!$C$4-60),'Документы'!$E$6:$E$505,"&gt;="&amp;('Сводка'!$C$4-90)))</f>
        <v/>
      </c>
      <c r="H65" s="26">
        <f>IF($A65="","",SUMIFS('Документы'!$F$6:$F$505,'Документы'!$B$6:$B$505,$A65,'Документы'!$F$6:$F$505,"&gt;0",'Документы'!$E$6:$E$505,"&lt;"&amp;('Сводка'!$C$4-90)))</f>
        <v/>
      </c>
      <c r="I65" s="26">
        <f>IF($A65="","",SUM(E65:H65))</f>
        <v/>
      </c>
      <c r="J65" s="36">
        <f>IF(OR($A65="",N(C65)=0),"",I65/C65)</f>
        <v/>
      </c>
      <c r="K65" s="9">
        <f>IF($A65="","",MAX(0,SUMPRODUCT(MAX(('Документы'!$B$6:$B$505=$A65)*('Документы'!$F$6:$F$505&gt;0)*('Документы'!$E$6:$E$505&lt;&gt;"")*('Сводка'!$C$4-'Документы'!$E$6:$E$505)))))</f>
        <v/>
      </c>
      <c r="L65" s="26">
        <f>IF($A65="","",SUMIFS('Документы'!$F$6:$F$505,'Документы'!$B$6:$B$505,$A65,'Документы'!$F$6:$F$505,"&lt;0"))</f>
        <v/>
      </c>
    </row>
    <row r="66">
      <c r="A66" s="11" t="n"/>
      <c r="B66" s="10">
        <f>IF($A66="","",INDEX('Документы'!$A$6:$A$505,MATCH($A66,'Документы'!$B$6:$B$505,0)))</f>
        <v/>
      </c>
      <c r="C66" s="26">
        <f>IF($A66="","",SUMIFS('Документы'!$F$6:$F$505,'Документы'!$B$6:$B$505,$A66,'Документы'!$F$6:$F$505,"&gt;0"))</f>
        <v/>
      </c>
      <c r="D66" s="26">
        <f>IF($A66="","",SUMIFS('Документы'!$F$6:$F$505,'Документы'!$B$6:$B$505,$A66,'Документы'!$F$6:$F$505,"&gt;0",'Документы'!$E$6:$E$505,"&gt;="&amp;'Сводка'!$C$4))</f>
        <v/>
      </c>
      <c r="E66" s="26">
        <f>IF($A66="","",SUMIFS('Документы'!$F$6:$F$505,'Документы'!$B$6:$B$505,$A66,'Документы'!$F$6:$F$505,"&gt;0",'Документы'!$E$6:$E$505,"&lt;"&amp;'Сводка'!$C$4,'Документы'!$E$6:$E$505,"&gt;="&amp;('Сводка'!$C$4-30)))</f>
        <v/>
      </c>
      <c r="F66" s="26">
        <f>IF($A66="","",SUMIFS('Документы'!$F$6:$F$505,'Документы'!$B$6:$B$505,$A66,'Документы'!$F$6:$F$505,"&gt;0",'Документы'!$E$6:$E$505,"&lt;"&amp;('Сводка'!$C$4-30),'Документы'!$E$6:$E$505,"&gt;="&amp;('Сводка'!$C$4-60)))</f>
        <v/>
      </c>
      <c r="G66" s="26">
        <f>IF($A66="","",SUMIFS('Документы'!$F$6:$F$505,'Документы'!$B$6:$B$505,$A66,'Документы'!$F$6:$F$505,"&gt;0",'Документы'!$E$6:$E$505,"&lt;"&amp;('Сводка'!$C$4-60),'Документы'!$E$6:$E$505,"&gt;="&amp;('Сводка'!$C$4-90)))</f>
        <v/>
      </c>
      <c r="H66" s="26">
        <f>IF($A66="","",SUMIFS('Документы'!$F$6:$F$505,'Документы'!$B$6:$B$505,$A66,'Документы'!$F$6:$F$505,"&gt;0",'Документы'!$E$6:$E$505,"&lt;"&amp;('Сводка'!$C$4-90)))</f>
        <v/>
      </c>
      <c r="I66" s="26">
        <f>IF($A66="","",SUM(E66:H66))</f>
        <v/>
      </c>
      <c r="J66" s="36">
        <f>IF(OR($A66="",N(C66)=0),"",I66/C66)</f>
        <v/>
      </c>
      <c r="K66" s="9">
        <f>IF($A66="","",MAX(0,SUMPRODUCT(MAX(('Документы'!$B$6:$B$505=$A66)*('Документы'!$F$6:$F$505&gt;0)*('Документы'!$E$6:$E$505&lt;&gt;"")*('Сводка'!$C$4-'Документы'!$E$6:$E$505)))))</f>
        <v/>
      </c>
      <c r="L66" s="26">
        <f>IF($A66="","",SUMIFS('Документы'!$F$6:$F$505,'Документы'!$B$6:$B$505,$A66,'Документы'!$F$6:$F$505,"&lt;0"))</f>
        <v/>
      </c>
    </row>
    <row r="67">
      <c r="A67" s="11" t="n"/>
      <c r="B67" s="10">
        <f>IF($A67="","",INDEX('Документы'!$A$6:$A$505,MATCH($A67,'Документы'!$B$6:$B$505,0)))</f>
        <v/>
      </c>
      <c r="C67" s="26">
        <f>IF($A67="","",SUMIFS('Документы'!$F$6:$F$505,'Документы'!$B$6:$B$505,$A67,'Документы'!$F$6:$F$505,"&gt;0"))</f>
        <v/>
      </c>
      <c r="D67" s="26">
        <f>IF($A67="","",SUMIFS('Документы'!$F$6:$F$505,'Документы'!$B$6:$B$505,$A67,'Документы'!$F$6:$F$505,"&gt;0",'Документы'!$E$6:$E$505,"&gt;="&amp;'Сводка'!$C$4))</f>
        <v/>
      </c>
      <c r="E67" s="26">
        <f>IF($A67="","",SUMIFS('Документы'!$F$6:$F$505,'Документы'!$B$6:$B$505,$A67,'Документы'!$F$6:$F$505,"&gt;0",'Документы'!$E$6:$E$505,"&lt;"&amp;'Сводка'!$C$4,'Документы'!$E$6:$E$505,"&gt;="&amp;('Сводка'!$C$4-30)))</f>
        <v/>
      </c>
      <c r="F67" s="26">
        <f>IF($A67="","",SUMIFS('Документы'!$F$6:$F$505,'Документы'!$B$6:$B$505,$A67,'Документы'!$F$6:$F$505,"&gt;0",'Документы'!$E$6:$E$505,"&lt;"&amp;('Сводка'!$C$4-30),'Документы'!$E$6:$E$505,"&gt;="&amp;('Сводка'!$C$4-60)))</f>
        <v/>
      </c>
      <c r="G67" s="26">
        <f>IF($A67="","",SUMIFS('Документы'!$F$6:$F$505,'Документы'!$B$6:$B$505,$A67,'Документы'!$F$6:$F$505,"&gt;0",'Документы'!$E$6:$E$505,"&lt;"&amp;('Сводка'!$C$4-60),'Документы'!$E$6:$E$505,"&gt;="&amp;('Сводка'!$C$4-90)))</f>
        <v/>
      </c>
      <c r="H67" s="26">
        <f>IF($A67="","",SUMIFS('Документы'!$F$6:$F$505,'Документы'!$B$6:$B$505,$A67,'Документы'!$F$6:$F$505,"&gt;0",'Документы'!$E$6:$E$505,"&lt;"&amp;('Сводка'!$C$4-90)))</f>
        <v/>
      </c>
      <c r="I67" s="26">
        <f>IF($A67="","",SUM(E67:H67))</f>
        <v/>
      </c>
      <c r="J67" s="36">
        <f>IF(OR($A67="",N(C67)=0),"",I67/C67)</f>
        <v/>
      </c>
      <c r="K67" s="9">
        <f>IF($A67="","",MAX(0,SUMPRODUCT(MAX(('Документы'!$B$6:$B$505=$A67)*('Документы'!$F$6:$F$505&gt;0)*('Документы'!$E$6:$E$505&lt;&gt;"")*('Сводка'!$C$4-'Документы'!$E$6:$E$505)))))</f>
        <v/>
      </c>
      <c r="L67" s="26">
        <f>IF($A67="","",SUMIFS('Документы'!$F$6:$F$505,'Документы'!$B$6:$B$505,$A67,'Документы'!$F$6:$F$505,"&lt;0"))</f>
        <v/>
      </c>
    </row>
    <row r="68">
      <c r="A68" s="11" t="n"/>
      <c r="B68" s="10">
        <f>IF($A68="","",INDEX('Документы'!$A$6:$A$505,MATCH($A68,'Документы'!$B$6:$B$505,0)))</f>
        <v/>
      </c>
      <c r="C68" s="26">
        <f>IF($A68="","",SUMIFS('Документы'!$F$6:$F$505,'Документы'!$B$6:$B$505,$A68,'Документы'!$F$6:$F$505,"&gt;0"))</f>
        <v/>
      </c>
      <c r="D68" s="26">
        <f>IF($A68="","",SUMIFS('Документы'!$F$6:$F$505,'Документы'!$B$6:$B$505,$A68,'Документы'!$F$6:$F$505,"&gt;0",'Документы'!$E$6:$E$505,"&gt;="&amp;'Сводка'!$C$4))</f>
        <v/>
      </c>
      <c r="E68" s="26">
        <f>IF($A68="","",SUMIFS('Документы'!$F$6:$F$505,'Документы'!$B$6:$B$505,$A68,'Документы'!$F$6:$F$505,"&gt;0",'Документы'!$E$6:$E$505,"&lt;"&amp;'Сводка'!$C$4,'Документы'!$E$6:$E$505,"&gt;="&amp;('Сводка'!$C$4-30)))</f>
        <v/>
      </c>
      <c r="F68" s="26">
        <f>IF($A68="","",SUMIFS('Документы'!$F$6:$F$505,'Документы'!$B$6:$B$505,$A68,'Документы'!$F$6:$F$505,"&gt;0",'Документы'!$E$6:$E$505,"&lt;"&amp;('Сводка'!$C$4-30),'Документы'!$E$6:$E$505,"&gt;="&amp;('Сводка'!$C$4-60)))</f>
        <v/>
      </c>
      <c r="G68" s="26">
        <f>IF($A68="","",SUMIFS('Документы'!$F$6:$F$505,'Документы'!$B$6:$B$505,$A68,'Документы'!$F$6:$F$505,"&gt;0",'Документы'!$E$6:$E$505,"&lt;"&amp;('Сводка'!$C$4-60),'Документы'!$E$6:$E$505,"&gt;="&amp;('Сводка'!$C$4-90)))</f>
        <v/>
      </c>
      <c r="H68" s="26">
        <f>IF($A68="","",SUMIFS('Документы'!$F$6:$F$505,'Документы'!$B$6:$B$505,$A68,'Документы'!$F$6:$F$505,"&gt;0",'Документы'!$E$6:$E$505,"&lt;"&amp;('Сводка'!$C$4-90)))</f>
        <v/>
      </c>
      <c r="I68" s="26">
        <f>IF($A68="","",SUM(E68:H68))</f>
        <v/>
      </c>
      <c r="J68" s="36">
        <f>IF(OR($A68="",N(C68)=0),"",I68/C68)</f>
        <v/>
      </c>
      <c r="K68" s="9">
        <f>IF($A68="","",MAX(0,SUMPRODUCT(MAX(('Документы'!$B$6:$B$505=$A68)*('Документы'!$F$6:$F$505&gt;0)*('Документы'!$E$6:$E$505&lt;&gt;"")*('Сводка'!$C$4-'Документы'!$E$6:$E$505)))))</f>
        <v/>
      </c>
      <c r="L68" s="26">
        <f>IF($A68="","",SUMIFS('Документы'!$F$6:$F$505,'Документы'!$B$6:$B$505,$A68,'Документы'!$F$6:$F$505,"&lt;0"))</f>
        <v/>
      </c>
    </row>
    <row r="69">
      <c r="A69" s="11" t="n"/>
      <c r="B69" s="10">
        <f>IF($A69="","",INDEX('Документы'!$A$6:$A$505,MATCH($A69,'Документы'!$B$6:$B$505,0)))</f>
        <v/>
      </c>
      <c r="C69" s="26">
        <f>IF($A69="","",SUMIFS('Документы'!$F$6:$F$505,'Документы'!$B$6:$B$505,$A69,'Документы'!$F$6:$F$505,"&gt;0"))</f>
        <v/>
      </c>
      <c r="D69" s="26">
        <f>IF($A69="","",SUMIFS('Документы'!$F$6:$F$505,'Документы'!$B$6:$B$505,$A69,'Документы'!$F$6:$F$505,"&gt;0",'Документы'!$E$6:$E$505,"&gt;="&amp;'Сводка'!$C$4))</f>
        <v/>
      </c>
      <c r="E69" s="26">
        <f>IF($A69="","",SUMIFS('Документы'!$F$6:$F$505,'Документы'!$B$6:$B$505,$A69,'Документы'!$F$6:$F$505,"&gt;0",'Документы'!$E$6:$E$505,"&lt;"&amp;'Сводка'!$C$4,'Документы'!$E$6:$E$505,"&gt;="&amp;('Сводка'!$C$4-30)))</f>
        <v/>
      </c>
      <c r="F69" s="26">
        <f>IF($A69="","",SUMIFS('Документы'!$F$6:$F$505,'Документы'!$B$6:$B$505,$A69,'Документы'!$F$6:$F$505,"&gt;0",'Документы'!$E$6:$E$505,"&lt;"&amp;('Сводка'!$C$4-30),'Документы'!$E$6:$E$505,"&gt;="&amp;('Сводка'!$C$4-60)))</f>
        <v/>
      </c>
      <c r="G69" s="26">
        <f>IF($A69="","",SUMIFS('Документы'!$F$6:$F$505,'Документы'!$B$6:$B$505,$A69,'Документы'!$F$6:$F$505,"&gt;0",'Документы'!$E$6:$E$505,"&lt;"&amp;('Сводка'!$C$4-60),'Документы'!$E$6:$E$505,"&gt;="&amp;('Сводка'!$C$4-90)))</f>
        <v/>
      </c>
      <c r="H69" s="26">
        <f>IF($A69="","",SUMIFS('Документы'!$F$6:$F$505,'Документы'!$B$6:$B$505,$A69,'Документы'!$F$6:$F$505,"&gt;0",'Документы'!$E$6:$E$505,"&lt;"&amp;('Сводка'!$C$4-90)))</f>
        <v/>
      </c>
      <c r="I69" s="26">
        <f>IF($A69="","",SUM(E69:H69))</f>
        <v/>
      </c>
      <c r="J69" s="36">
        <f>IF(OR($A69="",N(C69)=0),"",I69/C69)</f>
        <v/>
      </c>
      <c r="K69" s="9">
        <f>IF($A69="","",MAX(0,SUMPRODUCT(MAX(('Документы'!$B$6:$B$505=$A69)*('Документы'!$F$6:$F$505&gt;0)*('Документы'!$E$6:$E$505&lt;&gt;"")*('Сводка'!$C$4-'Документы'!$E$6:$E$505)))))</f>
        <v/>
      </c>
      <c r="L69" s="26">
        <f>IF($A69="","",SUMIFS('Документы'!$F$6:$F$505,'Документы'!$B$6:$B$505,$A69,'Документы'!$F$6:$F$505,"&lt;0"))</f>
        <v/>
      </c>
    </row>
    <row r="70">
      <c r="A70" s="11" t="n"/>
      <c r="B70" s="10">
        <f>IF($A70="","",INDEX('Документы'!$A$6:$A$505,MATCH($A70,'Документы'!$B$6:$B$505,0)))</f>
        <v/>
      </c>
      <c r="C70" s="26">
        <f>IF($A70="","",SUMIFS('Документы'!$F$6:$F$505,'Документы'!$B$6:$B$505,$A70,'Документы'!$F$6:$F$505,"&gt;0"))</f>
        <v/>
      </c>
      <c r="D70" s="26">
        <f>IF($A70="","",SUMIFS('Документы'!$F$6:$F$505,'Документы'!$B$6:$B$505,$A70,'Документы'!$F$6:$F$505,"&gt;0",'Документы'!$E$6:$E$505,"&gt;="&amp;'Сводка'!$C$4))</f>
        <v/>
      </c>
      <c r="E70" s="26">
        <f>IF($A70="","",SUMIFS('Документы'!$F$6:$F$505,'Документы'!$B$6:$B$505,$A70,'Документы'!$F$6:$F$505,"&gt;0",'Документы'!$E$6:$E$505,"&lt;"&amp;'Сводка'!$C$4,'Документы'!$E$6:$E$505,"&gt;="&amp;('Сводка'!$C$4-30)))</f>
        <v/>
      </c>
      <c r="F70" s="26">
        <f>IF($A70="","",SUMIFS('Документы'!$F$6:$F$505,'Документы'!$B$6:$B$505,$A70,'Документы'!$F$6:$F$505,"&gt;0",'Документы'!$E$6:$E$505,"&lt;"&amp;('Сводка'!$C$4-30),'Документы'!$E$6:$E$505,"&gt;="&amp;('Сводка'!$C$4-60)))</f>
        <v/>
      </c>
      <c r="G70" s="26">
        <f>IF($A70="","",SUMIFS('Документы'!$F$6:$F$505,'Документы'!$B$6:$B$505,$A70,'Документы'!$F$6:$F$505,"&gt;0",'Документы'!$E$6:$E$505,"&lt;"&amp;('Сводка'!$C$4-60),'Документы'!$E$6:$E$505,"&gt;="&amp;('Сводка'!$C$4-90)))</f>
        <v/>
      </c>
      <c r="H70" s="26">
        <f>IF($A70="","",SUMIFS('Документы'!$F$6:$F$505,'Документы'!$B$6:$B$505,$A70,'Документы'!$F$6:$F$505,"&gt;0",'Документы'!$E$6:$E$505,"&lt;"&amp;('Сводка'!$C$4-90)))</f>
        <v/>
      </c>
      <c r="I70" s="26">
        <f>IF($A70="","",SUM(E70:H70))</f>
        <v/>
      </c>
      <c r="J70" s="36">
        <f>IF(OR($A70="",N(C70)=0),"",I70/C70)</f>
        <v/>
      </c>
      <c r="K70" s="9">
        <f>IF($A70="","",MAX(0,SUMPRODUCT(MAX(('Документы'!$B$6:$B$505=$A70)*('Документы'!$F$6:$F$505&gt;0)*('Документы'!$E$6:$E$505&lt;&gt;"")*('Сводка'!$C$4-'Документы'!$E$6:$E$505)))))</f>
        <v/>
      </c>
      <c r="L70" s="26">
        <f>IF($A70="","",SUMIFS('Документы'!$F$6:$F$505,'Документы'!$B$6:$B$505,$A70,'Документы'!$F$6:$F$505,"&lt;0"))</f>
        <v/>
      </c>
    </row>
    <row r="71">
      <c r="A71" s="11" t="n"/>
      <c r="B71" s="10">
        <f>IF($A71="","",INDEX('Документы'!$A$6:$A$505,MATCH($A71,'Документы'!$B$6:$B$505,0)))</f>
        <v/>
      </c>
      <c r="C71" s="26">
        <f>IF($A71="","",SUMIFS('Документы'!$F$6:$F$505,'Документы'!$B$6:$B$505,$A71,'Документы'!$F$6:$F$505,"&gt;0"))</f>
        <v/>
      </c>
      <c r="D71" s="26">
        <f>IF($A71="","",SUMIFS('Документы'!$F$6:$F$505,'Документы'!$B$6:$B$505,$A71,'Документы'!$F$6:$F$505,"&gt;0",'Документы'!$E$6:$E$505,"&gt;="&amp;'Сводка'!$C$4))</f>
        <v/>
      </c>
      <c r="E71" s="26">
        <f>IF($A71="","",SUMIFS('Документы'!$F$6:$F$505,'Документы'!$B$6:$B$505,$A71,'Документы'!$F$6:$F$505,"&gt;0",'Документы'!$E$6:$E$505,"&lt;"&amp;'Сводка'!$C$4,'Документы'!$E$6:$E$505,"&gt;="&amp;('Сводка'!$C$4-30)))</f>
        <v/>
      </c>
      <c r="F71" s="26">
        <f>IF($A71="","",SUMIFS('Документы'!$F$6:$F$505,'Документы'!$B$6:$B$505,$A71,'Документы'!$F$6:$F$505,"&gt;0",'Документы'!$E$6:$E$505,"&lt;"&amp;('Сводка'!$C$4-30),'Документы'!$E$6:$E$505,"&gt;="&amp;('Сводка'!$C$4-60)))</f>
        <v/>
      </c>
      <c r="G71" s="26">
        <f>IF($A71="","",SUMIFS('Документы'!$F$6:$F$505,'Документы'!$B$6:$B$505,$A71,'Документы'!$F$6:$F$505,"&gt;0",'Документы'!$E$6:$E$505,"&lt;"&amp;('Сводка'!$C$4-60),'Документы'!$E$6:$E$505,"&gt;="&amp;('Сводка'!$C$4-90)))</f>
        <v/>
      </c>
      <c r="H71" s="26">
        <f>IF($A71="","",SUMIFS('Документы'!$F$6:$F$505,'Документы'!$B$6:$B$505,$A71,'Документы'!$F$6:$F$505,"&gt;0",'Документы'!$E$6:$E$505,"&lt;"&amp;('Сводка'!$C$4-90)))</f>
        <v/>
      </c>
      <c r="I71" s="26">
        <f>IF($A71="","",SUM(E71:H71))</f>
        <v/>
      </c>
      <c r="J71" s="36">
        <f>IF(OR($A71="",N(C71)=0),"",I71/C71)</f>
        <v/>
      </c>
      <c r="K71" s="9">
        <f>IF($A71="","",MAX(0,SUMPRODUCT(MAX(('Документы'!$B$6:$B$505=$A71)*('Документы'!$F$6:$F$505&gt;0)*('Документы'!$E$6:$E$505&lt;&gt;"")*('Сводка'!$C$4-'Документы'!$E$6:$E$505)))))</f>
        <v/>
      </c>
      <c r="L71" s="26">
        <f>IF($A71="","",SUMIFS('Документы'!$F$6:$F$505,'Документы'!$B$6:$B$505,$A71,'Документы'!$F$6:$F$505,"&lt;0"))</f>
        <v/>
      </c>
    </row>
    <row r="72">
      <c r="A72" s="11" t="n"/>
      <c r="B72" s="10">
        <f>IF($A72="","",INDEX('Документы'!$A$6:$A$505,MATCH($A72,'Документы'!$B$6:$B$505,0)))</f>
        <v/>
      </c>
      <c r="C72" s="26">
        <f>IF($A72="","",SUMIFS('Документы'!$F$6:$F$505,'Документы'!$B$6:$B$505,$A72,'Документы'!$F$6:$F$505,"&gt;0"))</f>
        <v/>
      </c>
      <c r="D72" s="26">
        <f>IF($A72="","",SUMIFS('Документы'!$F$6:$F$505,'Документы'!$B$6:$B$505,$A72,'Документы'!$F$6:$F$505,"&gt;0",'Документы'!$E$6:$E$505,"&gt;="&amp;'Сводка'!$C$4))</f>
        <v/>
      </c>
      <c r="E72" s="26">
        <f>IF($A72="","",SUMIFS('Документы'!$F$6:$F$505,'Документы'!$B$6:$B$505,$A72,'Документы'!$F$6:$F$505,"&gt;0",'Документы'!$E$6:$E$505,"&lt;"&amp;'Сводка'!$C$4,'Документы'!$E$6:$E$505,"&gt;="&amp;('Сводка'!$C$4-30)))</f>
        <v/>
      </c>
      <c r="F72" s="26">
        <f>IF($A72="","",SUMIFS('Документы'!$F$6:$F$505,'Документы'!$B$6:$B$505,$A72,'Документы'!$F$6:$F$505,"&gt;0",'Документы'!$E$6:$E$505,"&lt;"&amp;('Сводка'!$C$4-30),'Документы'!$E$6:$E$505,"&gt;="&amp;('Сводка'!$C$4-60)))</f>
        <v/>
      </c>
      <c r="G72" s="26">
        <f>IF($A72="","",SUMIFS('Документы'!$F$6:$F$505,'Документы'!$B$6:$B$505,$A72,'Документы'!$F$6:$F$505,"&gt;0",'Документы'!$E$6:$E$505,"&lt;"&amp;('Сводка'!$C$4-60),'Документы'!$E$6:$E$505,"&gt;="&amp;('Сводка'!$C$4-90)))</f>
        <v/>
      </c>
      <c r="H72" s="26">
        <f>IF($A72="","",SUMIFS('Документы'!$F$6:$F$505,'Документы'!$B$6:$B$505,$A72,'Документы'!$F$6:$F$505,"&gt;0",'Документы'!$E$6:$E$505,"&lt;"&amp;('Сводка'!$C$4-90)))</f>
        <v/>
      </c>
      <c r="I72" s="26">
        <f>IF($A72="","",SUM(E72:H72))</f>
        <v/>
      </c>
      <c r="J72" s="36">
        <f>IF(OR($A72="",N(C72)=0),"",I72/C72)</f>
        <v/>
      </c>
      <c r="K72" s="9">
        <f>IF($A72="","",MAX(0,SUMPRODUCT(MAX(('Документы'!$B$6:$B$505=$A72)*('Документы'!$F$6:$F$505&gt;0)*('Документы'!$E$6:$E$505&lt;&gt;"")*('Сводка'!$C$4-'Документы'!$E$6:$E$505)))))</f>
        <v/>
      </c>
      <c r="L72" s="26">
        <f>IF($A72="","",SUMIFS('Документы'!$F$6:$F$505,'Документы'!$B$6:$B$505,$A72,'Документы'!$F$6:$F$505,"&lt;0"))</f>
        <v/>
      </c>
    </row>
    <row r="73">
      <c r="A73" s="11" t="n"/>
      <c r="B73" s="10">
        <f>IF($A73="","",INDEX('Документы'!$A$6:$A$505,MATCH($A73,'Документы'!$B$6:$B$505,0)))</f>
        <v/>
      </c>
      <c r="C73" s="26">
        <f>IF($A73="","",SUMIFS('Документы'!$F$6:$F$505,'Документы'!$B$6:$B$505,$A73,'Документы'!$F$6:$F$505,"&gt;0"))</f>
        <v/>
      </c>
      <c r="D73" s="26">
        <f>IF($A73="","",SUMIFS('Документы'!$F$6:$F$505,'Документы'!$B$6:$B$505,$A73,'Документы'!$F$6:$F$505,"&gt;0",'Документы'!$E$6:$E$505,"&gt;="&amp;'Сводка'!$C$4))</f>
        <v/>
      </c>
      <c r="E73" s="26">
        <f>IF($A73="","",SUMIFS('Документы'!$F$6:$F$505,'Документы'!$B$6:$B$505,$A73,'Документы'!$F$6:$F$505,"&gt;0",'Документы'!$E$6:$E$505,"&lt;"&amp;'Сводка'!$C$4,'Документы'!$E$6:$E$505,"&gt;="&amp;('Сводка'!$C$4-30)))</f>
        <v/>
      </c>
      <c r="F73" s="26">
        <f>IF($A73="","",SUMIFS('Документы'!$F$6:$F$505,'Документы'!$B$6:$B$505,$A73,'Документы'!$F$6:$F$505,"&gt;0",'Документы'!$E$6:$E$505,"&lt;"&amp;('Сводка'!$C$4-30),'Документы'!$E$6:$E$505,"&gt;="&amp;('Сводка'!$C$4-60)))</f>
        <v/>
      </c>
      <c r="G73" s="26">
        <f>IF($A73="","",SUMIFS('Документы'!$F$6:$F$505,'Документы'!$B$6:$B$505,$A73,'Документы'!$F$6:$F$505,"&gt;0",'Документы'!$E$6:$E$505,"&lt;"&amp;('Сводка'!$C$4-60),'Документы'!$E$6:$E$505,"&gt;="&amp;('Сводка'!$C$4-90)))</f>
        <v/>
      </c>
      <c r="H73" s="26">
        <f>IF($A73="","",SUMIFS('Документы'!$F$6:$F$505,'Документы'!$B$6:$B$505,$A73,'Документы'!$F$6:$F$505,"&gt;0",'Документы'!$E$6:$E$505,"&lt;"&amp;('Сводка'!$C$4-90)))</f>
        <v/>
      </c>
      <c r="I73" s="26">
        <f>IF($A73="","",SUM(E73:H73))</f>
        <v/>
      </c>
      <c r="J73" s="36">
        <f>IF(OR($A73="",N(C73)=0),"",I73/C73)</f>
        <v/>
      </c>
      <c r="K73" s="9">
        <f>IF($A73="","",MAX(0,SUMPRODUCT(MAX(('Документы'!$B$6:$B$505=$A73)*('Документы'!$F$6:$F$505&gt;0)*('Документы'!$E$6:$E$505&lt;&gt;"")*('Сводка'!$C$4-'Документы'!$E$6:$E$505)))))</f>
        <v/>
      </c>
      <c r="L73" s="26">
        <f>IF($A73="","",SUMIFS('Документы'!$F$6:$F$505,'Документы'!$B$6:$B$505,$A73,'Документы'!$F$6:$F$505,"&lt;0"))</f>
        <v/>
      </c>
    </row>
    <row r="74">
      <c r="A74" s="11" t="n"/>
      <c r="B74" s="10">
        <f>IF($A74="","",INDEX('Документы'!$A$6:$A$505,MATCH($A74,'Документы'!$B$6:$B$505,0)))</f>
        <v/>
      </c>
      <c r="C74" s="26">
        <f>IF($A74="","",SUMIFS('Документы'!$F$6:$F$505,'Документы'!$B$6:$B$505,$A74,'Документы'!$F$6:$F$505,"&gt;0"))</f>
        <v/>
      </c>
      <c r="D74" s="26">
        <f>IF($A74="","",SUMIFS('Документы'!$F$6:$F$505,'Документы'!$B$6:$B$505,$A74,'Документы'!$F$6:$F$505,"&gt;0",'Документы'!$E$6:$E$505,"&gt;="&amp;'Сводка'!$C$4))</f>
        <v/>
      </c>
      <c r="E74" s="26">
        <f>IF($A74="","",SUMIFS('Документы'!$F$6:$F$505,'Документы'!$B$6:$B$505,$A74,'Документы'!$F$6:$F$505,"&gt;0",'Документы'!$E$6:$E$505,"&lt;"&amp;'Сводка'!$C$4,'Документы'!$E$6:$E$505,"&gt;="&amp;('Сводка'!$C$4-30)))</f>
        <v/>
      </c>
      <c r="F74" s="26">
        <f>IF($A74="","",SUMIFS('Документы'!$F$6:$F$505,'Документы'!$B$6:$B$505,$A74,'Документы'!$F$6:$F$505,"&gt;0",'Документы'!$E$6:$E$505,"&lt;"&amp;('Сводка'!$C$4-30),'Документы'!$E$6:$E$505,"&gt;="&amp;('Сводка'!$C$4-60)))</f>
        <v/>
      </c>
      <c r="G74" s="26">
        <f>IF($A74="","",SUMIFS('Документы'!$F$6:$F$505,'Документы'!$B$6:$B$505,$A74,'Документы'!$F$6:$F$505,"&gt;0",'Документы'!$E$6:$E$505,"&lt;"&amp;('Сводка'!$C$4-60),'Документы'!$E$6:$E$505,"&gt;="&amp;('Сводка'!$C$4-90)))</f>
        <v/>
      </c>
      <c r="H74" s="26">
        <f>IF($A74="","",SUMIFS('Документы'!$F$6:$F$505,'Документы'!$B$6:$B$505,$A74,'Документы'!$F$6:$F$505,"&gt;0",'Документы'!$E$6:$E$505,"&lt;"&amp;('Сводка'!$C$4-90)))</f>
        <v/>
      </c>
      <c r="I74" s="26">
        <f>IF($A74="","",SUM(E74:H74))</f>
        <v/>
      </c>
      <c r="J74" s="36">
        <f>IF(OR($A74="",N(C74)=0),"",I74/C74)</f>
        <v/>
      </c>
      <c r="K74" s="9">
        <f>IF($A74="","",MAX(0,SUMPRODUCT(MAX(('Документы'!$B$6:$B$505=$A74)*('Документы'!$F$6:$F$505&gt;0)*('Документы'!$E$6:$E$505&lt;&gt;"")*('Сводка'!$C$4-'Документы'!$E$6:$E$505)))))</f>
        <v/>
      </c>
      <c r="L74" s="26">
        <f>IF($A74="","",SUMIFS('Документы'!$F$6:$F$505,'Документы'!$B$6:$B$505,$A74,'Документы'!$F$6:$F$505,"&lt;0"))</f>
        <v/>
      </c>
    </row>
    <row r="75">
      <c r="A75" s="11" t="n"/>
      <c r="B75" s="10">
        <f>IF($A75="","",INDEX('Документы'!$A$6:$A$505,MATCH($A75,'Документы'!$B$6:$B$505,0)))</f>
        <v/>
      </c>
      <c r="C75" s="26">
        <f>IF($A75="","",SUMIFS('Документы'!$F$6:$F$505,'Документы'!$B$6:$B$505,$A75,'Документы'!$F$6:$F$505,"&gt;0"))</f>
        <v/>
      </c>
      <c r="D75" s="26">
        <f>IF($A75="","",SUMIFS('Документы'!$F$6:$F$505,'Документы'!$B$6:$B$505,$A75,'Документы'!$F$6:$F$505,"&gt;0",'Документы'!$E$6:$E$505,"&gt;="&amp;'Сводка'!$C$4))</f>
        <v/>
      </c>
      <c r="E75" s="26">
        <f>IF($A75="","",SUMIFS('Документы'!$F$6:$F$505,'Документы'!$B$6:$B$505,$A75,'Документы'!$F$6:$F$505,"&gt;0",'Документы'!$E$6:$E$505,"&lt;"&amp;'Сводка'!$C$4,'Документы'!$E$6:$E$505,"&gt;="&amp;('Сводка'!$C$4-30)))</f>
        <v/>
      </c>
      <c r="F75" s="26">
        <f>IF($A75="","",SUMIFS('Документы'!$F$6:$F$505,'Документы'!$B$6:$B$505,$A75,'Документы'!$F$6:$F$505,"&gt;0",'Документы'!$E$6:$E$505,"&lt;"&amp;('Сводка'!$C$4-30),'Документы'!$E$6:$E$505,"&gt;="&amp;('Сводка'!$C$4-60)))</f>
        <v/>
      </c>
      <c r="G75" s="26">
        <f>IF($A75="","",SUMIFS('Документы'!$F$6:$F$505,'Документы'!$B$6:$B$505,$A75,'Документы'!$F$6:$F$505,"&gt;0",'Документы'!$E$6:$E$505,"&lt;"&amp;('Сводка'!$C$4-60),'Документы'!$E$6:$E$505,"&gt;="&amp;('Сводка'!$C$4-90)))</f>
        <v/>
      </c>
      <c r="H75" s="26">
        <f>IF($A75="","",SUMIFS('Документы'!$F$6:$F$505,'Документы'!$B$6:$B$505,$A75,'Документы'!$F$6:$F$505,"&gt;0",'Документы'!$E$6:$E$505,"&lt;"&amp;('Сводка'!$C$4-90)))</f>
        <v/>
      </c>
      <c r="I75" s="26">
        <f>IF($A75="","",SUM(E75:H75))</f>
        <v/>
      </c>
      <c r="J75" s="36">
        <f>IF(OR($A75="",N(C75)=0),"",I75/C75)</f>
        <v/>
      </c>
      <c r="K75" s="9">
        <f>IF($A75="","",MAX(0,SUMPRODUCT(MAX(('Документы'!$B$6:$B$505=$A75)*('Документы'!$F$6:$F$505&gt;0)*('Документы'!$E$6:$E$505&lt;&gt;"")*('Сводка'!$C$4-'Документы'!$E$6:$E$505)))))</f>
        <v/>
      </c>
      <c r="L75" s="26">
        <f>IF($A75="","",SUMIFS('Документы'!$F$6:$F$505,'Документы'!$B$6:$B$505,$A75,'Документы'!$F$6:$F$505,"&lt;0"))</f>
        <v/>
      </c>
    </row>
    <row r="76">
      <c r="A76" s="11" t="n"/>
      <c r="B76" s="10">
        <f>IF($A76="","",INDEX('Документы'!$A$6:$A$505,MATCH($A76,'Документы'!$B$6:$B$505,0)))</f>
        <v/>
      </c>
      <c r="C76" s="26">
        <f>IF($A76="","",SUMIFS('Документы'!$F$6:$F$505,'Документы'!$B$6:$B$505,$A76,'Документы'!$F$6:$F$505,"&gt;0"))</f>
        <v/>
      </c>
      <c r="D76" s="26">
        <f>IF($A76="","",SUMIFS('Документы'!$F$6:$F$505,'Документы'!$B$6:$B$505,$A76,'Документы'!$F$6:$F$505,"&gt;0",'Документы'!$E$6:$E$505,"&gt;="&amp;'Сводка'!$C$4))</f>
        <v/>
      </c>
      <c r="E76" s="26">
        <f>IF($A76="","",SUMIFS('Документы'!$F$6:$F$505,'Документы'!$B$6:$B$505,$A76,'Документы'!$F$6:$F$505,"&gt;0",'Документы'!$E$6:$E$505,"&lt;"&amp;'Сводка'!$C$4,'Документы'!$E$6:$E$505,"&gt;="&amp;('Сводка'!$C$4-30)))</f>
        <v/>
      </c>
      <c r="F76" s="26">
        <f>IF($A76="","",SUMIFS('Документы'!$F$6:$F$505,'Документы'!$B$6:$B$505,$A76,'Документы'!$F$6:$F$505,"&gt;0",'Документы'!$E$6:$E$505,"&lt;"&amp;('Сводка'!$C$4-30),'Документы'!$E$6:$E$505,"&gt;="&amp;('Сводка'!$C$4-60)))</f>
        <v/>
      </c>
      <c r="G76" s="26">
        <f>IF($A76="","",SUMIFS('Документы'!$F$6:$F$505,'Документы'!$B$6:$B$505,$A76,'Документы'!$F$6:$F$505,"&gt;0",'Документы'!$E$6:$E$505,"&lt;"&amp;('Сводка'!$C$4-60),'Документы'!$E$6:$E$505,"&gt;="&amp;('Сводка'!$C$4-90)))</f>
        <v/>
      </c>
      <c r="H76" s="26">
        <f>IF($A76="","",SUMIFS('Документы'!$F$6:$F$505,'Документы'!$B$6:$B$505,$A76,'Документы'!$F$6:$F$505,"&gt;0",'Документы'!$E$6:$E$505,"&lt;"&amp;('Сводка'!$C$4-90)))</f>
        <v/>
      </c>
      <c r="I76" s="26">
        <f>IF($A76="","",SUM(E76:H76))</f>
        <v/>
      </c>
      <c r="J76" s="36">
        <f>IF(OR($A76="",N(C76)=0),"",I76/C76)</f>
        <v/>
      </c>
      <c r="K76" s="9">
        <f>IF($A76="","",MAX(0,SUMPRODUCT(MAX(('Документы'!$B$6:$B$505=$A76)*('Документы'!$F$6:$F$505&gt;0)*('Документы'!$E$6:$E$505&lt;&gt;"")*('Сводка'!$C$4-'Документы'!$E$6:$E$505)))))</f>
        <v/>
      </c>
      <c r="L76" s="26">
        <f>IF($A76="","",SUMIFS('Документы'!$F$6:$F$505,'Документы'!$B$6:$B$505,$A76,'Документы'!$F$6:$F$505,"&lt;0"))</f>
        <v/>
      </c>
    </row>
    <row r="77">
      <c r="A77" s="11" t="n"/>
      <c r="B77" s="10">
        <f>IF($A77="","",INDEX('Документы'!$A$6:$A$505,MATCH($A77,'Документы'!$B$6:$B$505,0)))</f>
        <v/>
      </c>
      <c r="C77" s="26">
        <f>IF($A77="","",SUMIFS('Документы'!$F$6:$F$505,'Документы'!$B$6:$B$505,$A77,'Документы'!$F$6:$F$505,"&gt;0"))</f>
        <v/>
      </c>
      <c r="D77" s="26">
        <f>IF($A77="","",SUMIFS('Документы'!$F$6:$F$505,'Документы'!$B$6:$B$505,$A77,'Документы'!$F$6:$F$505,"&gt;0",'Документы'!$E$6:$E$505,"&gt;="&amp;'Сводка'!$C$4))</f>
        <v/>
      </c>
      <c r="E77" s="26">
        <f>IF($A77="","",SUMIFS('Документы'!$F$6:$F$505,'Документы'!$B$6:$B$505,$A77,'Документы'!$F$6:$F$505,"&gt;0",'Документы'!$E$6:$E$505,"&lt;"&amp;'Сводка'!$C$4,'Документы'!$E$6:$E$505,"&gt;="&amp;('Сводка'!$C$4-30)))</f>
        <v/>
      </c>
      <c r="F77" s="26">
        <f>IF($A77="","",SUMIFS('Документы'!$F$6:$F$505,'Документы'!$B$6:$B$505,$A77,'Документы'!$F$6:$F$505,"&gt;0",'Документы'!$E$6:$E$505,"&lt;"&amp;('Сводка'!$C$4-30),'Документы'!$E$6:$E$505,"&gt;="&amp;('Сводка'!$C$4-60)))</f>
        <v/>
      </c>
      <c r="G77" s="26">
        <f>IF($A77="","",SUMIFS('Документы'!$F$6:$F$505,'Документы'!$B$6:$B$505,$A77,'Документы'!$F$6:$F$505,"&gt;0",'Документы'!$E$6:$E$505,"&lt;"&amp;('Сводка'!$C$4-60),'Документы'!$E$6:$E$505,"&gt;="&amp;('Сводка'!$C$4-90)))</f>
        <v/>
      </c>
      <c r="H77" s="26">
        <f>IF($A77="","",SUMIFS('Документы'!$F$6:$F$505,'Документы'!$B$6:$B$505,$A77,'Документы'!$F$6:$F$505,"&gt;0",'Документы'!$E$6:$E$505,"&lt;"&amp;('Сводка'!$C$4-90)))</f>
        <v/>
      </c>
      <c r="I77" s="26">
        <f>IF($A77="","",SUM(E77:H77))</f>
        <v/>
      </c>
      <c r="J77" s="36">
        <f>IF(OR($A77="",N(C77)=0),"",I77/C77)</f>
        <v/>
      </c>
      <c r="K77" s="9">
        <f>IF($A77="","",MAX(0,SUMPRODUCT(MAX(('Документы'!$B$6:$B$505=$A77)*('Документы'!$F$6:$F$505&gt;0)*('Документы'!$E$6:$E$505&lt;&gt;"")*('Сводка'!$C$4-'Документы'!$E$6:$E$505)))))</f>
        <v/>
      </c>
      <c r="L77" s="26">
        <f>IF($A77="","",SUMIFS('Документы'!$F$6:$F$505,'Документы'!$B$6:$B$505,$A77,'Документы'!$F$6:$F$505,"&lt;0"))</f>
        <v/>
      </c>
    </row>
    <row r="78">
      <c r="A78" s="11" t="n"/>
      <c r="B78" s="10">
        <f>IF($A78="","",INDEX('Документы'!$A$6:$A$505,MATCH($A78,'Документы'!$B$6:$B$505,0)))</f>
        <v/>
      </c>
      <c r="C78" s="26">
        <f>IF($A78="","",SUMIFS('Документы'!$F$6:$F$505,'Документы'!$B$6:$B$505,$A78,'Документы'!$F$6:$F$505,"&gt;0"))</f>
        <v/>
      </c>
      <c r="D78" s="26">
        <f>IF($A78="","",SUMIFS('Документы'!$F$6:$F$505,'Документы'!$B$6:$B$505,$A78,'Документы'!$F$6:$F$505,"&gt;0",'Документы'!$E$6:$E$505,"&gt;="&amp;'Сводка'!$C$4))</f>
        <v/>
      </c>
      <c r="E78" s="26">
        <f>IF($A78="","",SUMIFS('Документы'!$F$6:$F$505,'Документы'!$B$6:$B$505,$A78,'Документы'!$F$6:$F$505,"&gt;0",'Документы'!$E$6:$E$505,"&lt;"&amp;'Сводка'!$C$4,'Документы'!$E$6:$E$505,"&gt;="&amp;('Сводка'!$C$4-30)))</f>
        <v/>
      </c>
      <c r="F78" s="26">
        <f>IF($A78="","",SUMIFS('Документы'!$F$6:$F$505,'Документы'!$B$6:$B$505,$A78,'Документы'!$F$6:$F$505,"&gt;0",'Документы'!$E$6:$E$505,"&lt;"&amp;('Сводка'!$C$4-30),'Документы'!$E$6:$E$505,"&gt;="&amp;('Сводка'!$C$4-60)))</f>
        <v/>
      </c>
      <c r="G78" s="26">
        <f>IF($A78="","",SUMIFS('Документы'!$F$6:$F$505,'Документы'!$B$6:$B$505,$A78,'Документы'!$F$6:$F$505,"&gt;0",'Документы'!$E$6:$E$505,"&lt;"&amp;('Сводка'!$C$4-60),'Документы'!$E$6:$E$505,"&gt;="&amp;('Сводка'!$C$4-90)))</f>
        <v/>
      </c>
      <c r="H78" s="26">
        <f>IF($A78="","",SUMIFS('Документы'!$F$6:$F$505,'Документы'!$B$6:$B$505,$A78,'Документы'!$F$6:$F$505,"&gt;0",'Документы'!$E$6:$E$505,"&lt;"&amp;('Сводка'!$C$4-90)))</f>
        <v/>
      </c>
      <c r="I78" s="26">
        <f>IF($A78="","",SUM(E78:H78))</f>
        <v/>
      </c>
      <c r="J78" s="36">
        <f>IF(OR($A78="",N(C78)=0),"",I78/C78)</f>
        <v/>
      </c>
      <c r="K78" s="9">
        <f>IF($A78="","",MAX(0,SUMPRODUCT(MAX(('Документы'!$B$6:$B$505=$A78)*('Документы'!$F$6:$F$505&gt;0)*('Документы'!$E$6:$E$505&lt;&gt;"")*('Сводка'!$C$4-'Документы'!$E$6:$E$505)))))</f>
        <v/>
      </c>
      <c r="L78" s="26">
        <f>IF($A78="","",SUMIFS('Документы'!$F$6:$F$505,'Документы'!$B$6:$B$505,$A78,'Документы'!$F$6:$F$505,"&lt;0"))</f>
        <v/>
      </c>
    </row>
    <row r="79">
      <c r="A79" s="11" t="n"/>
      <c r="B79" s="10">
        <f>IF($A79="","",INDEX('Документы'!$A$6:$A$505,MATCH($A79,'Документы'!$B$6:$B$505,0)))</f>
        <v/>
      </c>
      <c r="C79" s="26">
        <f>IF($A79="","",SUMIFS('Документы'!$F$6:$F$505,'Документы'!$B$6:$B$505,$A79,'Документы'!$F$6:$F$505,"&gt;0"))</f>
        <v/>
      </c>
      <c r="D79" s="26">
        <f>IF($A79="","",SUMIFS('Документы'!$F$6:$F$505,'Документы'!$B$6:$B$505,$A79,'Документы'!$F$6:$F$505,"&gt;0",'Документы'!$E$6:$E$505,"&gt;="&amp;'Сводка'!$C$4))</f>
        <v/>
      </c>
      <c r="E79" s="26">
        <f>IF($A79="","",SUMIFS('Документы'!$F$6:$F$505,'Документы'!$B$6:$B$505,$A79,'Документы'!$F$6:$F$505,"&gt;0",'Документы'!$E$6:$E$505,"&lt;"&amp;'Сводка'!$C$4,'Документы'!$E$6:$E$505,"&gt;="&amp;('Сводка'!$C$4-30)))</f>
        <v/>
      </c>
      <c r="F79" s="26">
        <f>IF($A79="","",SUMIFS('Документы'!$F$6:$F$505,'Документы'!$B$6:$B$505,$A79,'Документы'!$F$6:$F$505,"&gt;0",'Документы'!$E$6:$E$505,"&lt;"&amp;('Сводка'!$C$4-30),'Документы'!$E$6:$E$505,"&gt;="&amp;('Сводка'!$C$4-60)))</f>
        <v/>
      </c>
      <c r="G79" s="26">
        <f>IF($A79="","",SUMIFS('Документы'!$F$6:$F$505,'Документы'!$B$6:$B$505,$A79,'Документы'!$F$6:$F$505,"&gt;0",'Документы'!$E$6:$E$505,"&lt;"&amp;('Сводка'!$C$4-60),'Документы'!$E$6:$E$505,"&gt;="&amp;('Сводка'!$C$4-90)))</f>
        <v/>
      </c>
      <c r="H79" s="26">
        <f>IF($A79="","",SUMIFS('Документы'!$F$6:$F$505,'Документы'!$B$6:$B$505,$A79,'Документы'!$F$6:$F$505,"&gt;0",'Документы'!$E$6:$E$505,"&lt;"&amp;('Сводка'!$C$4-90)))</f>
        <v/>
      </c>
      <c r="I79" s="26">
        <f>IF($A79="","",SUM(E79:H79))</f>
        <v/>
      </c>
      <c r="J79" s="36">
        <f>IF(OR($A79="",N(C79)=0),"",I79/C79)</f>
        <v/>
      </c>
      <c r="K79" s="9">
        <f>IF($A79="","",MAX(0,SUMPRODUCT(MAX(('Документы'!$B$6:$B$505=$A79)*('Документы'!$F$6:$F$505&gt;0)*('Документы'!$E$6:$E$505&lt;&gt;"")*('Сводка'!$C$4-'Документы'!$E$6:$E$505)))))</f>
        <v/>
      </c>
      <c r="L79" s="26">
        <f>IF($A79="","",SUMIFS('Документы'!$F$6:$F$505,'Документы'!$B$6:$B$505,$A79,'Документы'!$F$6:$F$505,"&lt;0"))</f>
        <v/>
      </c>
    </row>
    <row r="80">
      <c r="A80" s="11" t="n"/>
      <c r="B80" s="10">
        <f>IF($A80="","",INDEX('Документы'!$A$6:$A$505,MATCH($A80,'Документы'!$B$6:$B$505,0)))</f>
        <v/>
      </c>
      <c r="C80" s="26">
        <f>IF($A80="","",SUMIFS('Документы'!$F$6:$F$505,'Документы'!$B$6:$B$505,$A80,'Документы'!$F$6:$F$505,"&gt;0"))</f>
        <v/>
      </c>
      <c r="D80" s="26">
        <f>IF($A80="","",SUMIFS('Документы'!$F$6:$F$505,'Документы'!$B$6:$B$505,$A80,'Документы'!$F$6:$F$505,"&gt;0",'Документы'!$E$6:$E$505,"&gt;="&amp;'Сводка'!$C$4))</f>
        <v/>
      </c>
      <c r="E80" s="26">
        <f>IF($A80="","",SUMIFS('Документы'!$F$6:$F$505,'Документы'!$B$6:$B$505,$A80,'Документы'!$F$6:$F$505,"&gt;0",'Документы'!$E$6:$E$505,"&lt;"&amp;'Сводка'!$C$4,'Документы'!$E$6:$E$505,"&gt;="&amp;('Сводка'!$C$4-30)))</f>
        <v/>
      </c>
      <c r="F80" s="26">
        <f>IF($A80="","",SUMIFS('Документы'!$F$6:$F$505,'Документы'!$B$6:$B$505,$A80,'Документы'!$F$6:$F$505,"&gt;0",'Документы'!$E$6:$E$505,"&lt;"&amp;('Сводка'!$C$4-30),'Документы'!$E$6:$E$505,"&gt;="&amp;('Сводка'!$C$4-60)))</f>
        <v/>
      </c>
      <c r="G80" s="26">
        <f>IF($A80="","",SUMIFS('Документы'!$F$6:$F$505,'Документы'!$B$6:$B$505,$A80,'Документы'!$F$6:$F$505,"&gt;0",'Документы'!$E$6:$E$505,"&lt;"&amp;('Сводка'!$C$4-60),'Документы'!$E$6:$E$505,"&gt;="&amp;('Сводка'!$C$4-90)))</f>
        <v/>
      </c>
      <c r="H80" s="26">
        <f>IF($A80="","",SUMIFS('Документы'!$F$6:$F$505,'Документы'!$B$6:$B$505,$A80,'Документы'!$F$6:$F$505,"&gt;0",'Документы'!$E$6:$E$505,"&lt;"&amp;('Сводка'!$C$4-90)))</f>
        <v/>
      </c>
      <c r="I80" s="26">
        <f>IF($A80="","",SUM(E80:H80))</f>
        <v/>
      </c>
      <c r="J80" s="36">
        <f>IF(OR($A80="",N(C80)=0),"",I80/C80)</f>
        <v/>
      </c>
      <c r="K80" s="9">
        <f>IF($A80="","",MAX(0,SUMPRODUCT(MAX(('Документы'!$B$6:$B$505=$A80)*('Документы'!$F$6:$F$505&gt;0)*('Документы'!$E$6:$E$505&lt;&gt;"")*('Сводка'!$C$4-'Документы'!$E$6:$E$505)))))</f>
        <v/>
      </c>
      <c r="L80" s="26">
        <f>IF($A80="","",SUMIFS('Документы'!$F$6:$F$505,'Документы'!$B$6:$B$505,$A80,'Документы'!$F$6:$F$505,"&lt;0"))</f>
        <v/>
      </c>
    </row>
    <row r="81">
      <c r="A81" s="11" t="n"/>
      <c r="B81" s="10">
        <f>IF($A81="","",INDEX('Документы'!$A$6:$A$505,MATCH($A81,'Документы'!$B$6:$B$505,0)))</f>
        <v/>
      </c>
      <c r="C81" s="26">
        <f>IF($A81="","",SUMIFS('Документы'!$F$6:$F$505,'Документы'!$B$6:$B$505,$A81,'Документы'!$F$6:$F$505,"&gt;0"))</f>
        <v/>
      </c>
      <c r="D81" s="26">
        <f>IF($A81="","",SUMIFS('Документы'!$F$6:$F$505,'Документы'!$B$6:$B$505,$A81,'Документы'!$F$6:$F$505,"&gt;0",'Документы'!$E$6:$E$505,"&gt;="&amp;'Сводка'!$C$4))</f>
        <v/>
      </c>
      <c r="E81" s="26">
        <f>IF($A81="","",SUMIFS('Документы'!$F$6:$F$505,'Документы'!$B$6:$B$505,$A81,'Документы'!$F$6:$F$505,"&gt;0",'Документы'!$E$6:$E$505,"&lt;"&amp;'Сводка'!$C$4,'Документы'!$E$6:$E$505,"&gt;="&amp;('Сводка'!$C$4-30)))</f>
        <v/>
      </c>
      <c r="F81" s="26">
        <f>IF($A81="","",SUMIFS('Документы'!$F$6:$F$505,'Документы'!$B$6:$B$505,$A81,'Документы'!$F$6:$F$505,"&gt;0",'Документы'!$E$6:$E$505,"&lt;"&amp;('Сводка'!$C$4-30),'Документы'!$E$6:$E$505,"&gt;="&amp;('Сводка'!$C$4-60)))</f>
        <v/>
      </c>
      <c r="G81" s="26">
        <f>IF($A81="","",SUMIFS('Документы'!$F$6:$F$505,'Документы'!$B$6:$B$505,$A81,'Документы'!$F$6:$F$505,"&gt;0",'Документы'!$E$6:$E$505,"&lt;"&amp;('Сводка'!$C$4-60),'Документы'!$E$6:$E$505,"&gt;="&amp;('Сводка'!$C$4-90)))</f>
        <v/>
      </c>
      <c r="H81" s="26">
        <f>IF($A81="","",SUMIFS('Документы'!$F$6:$F$505,'Документы'!$B$6:$B$505,$A81,'Документы'!$F$6:$F$505,"&gt;0",'Документы'!$E$6:$E$505,"&lt;"&amp;('Сводка'!$C$4-90)))</f>
        <v/>
      </c>
      <c r="I81" s="26">
        <f>IF($A81="","",SUM(E81:H81))</f>
        <v/>
      </c>
      <c r="J81" s="36">
        <f>IF(OR($A81="",N(C81)=0),"",I81/C81)</f>
        <v/>
      </c>
      <c r="K81" s="9">
        <f>IF($A81="","",MAX(0,SUMPRODUCT(MAX(('Документы'!$B$6:$B$505=$A81)*('Документы'!$F$6:$F$505&gt;0)*('Документы'!$E$6:$E$505&lt;&gt;"")*('Сводка'!$C$4-'Документы'!$E$6:$E$505)))))</f>
        <v/>
      </c>
      <c r="L81" s="26">
        <f>IF($A81="","",SUMIFS('Документы'!$F$6:$F$505,'Документы'!$B$6:$B$505,$A81,'Документы'!$F$6:$F$505,"&lt;0"))</f>
        <v/>
      </c>
    </row>
    <row r="82">
      <c r="A82" s="11" t="n"/>
      <c r="B82" s="10">
        <f>IF($A82="","",INDEX('Документы'!$A$6:$A$505,MATCH($A82,'Документы'!$B$6:$B$505,0)))</f>
        <v/>
      </c>
      <c r="C82" s="26">
        <f>IF($A82="","",SUMIFS('Документы'!$F$6:$F$505,'Документы'!$B$6:$B$505,$A82,'Документы'!$F$6:$F$505,"&gt;0"))</f>
        <v/>
      </c>
      <c r="D82" s="26">
        <f>IF($A82="","",SUMIFS('Документы'!$F$6:$F$505,'Документы'!$B$6:$B$505,$A82,'Документы'!$F$6:$F$505,"&gt;0",'Документы'!$E$6:$E$505,"&gt;="&amp;'Сводка'!$C$4))</f>
        <v/>
      </c>
      <c r="E82" s="26">
        <f>IF($A82="","",SUMIFS('Документы'!$F$6:$F$505,'Документы'!$B$6:$B$505,$A82,'Документы'!$F$6:$F$505,"&gt;0",'Документы'!$E$6:$E$505,"&lt;"&amp;'Сводка'!$C$4,'Документы'!$E$6:$E$505,"&gt;="&amp;('Сводка'!$C$4-30)))</f>
        <v/>
      </c>
      <c r="F82" s="26">
        <f>IF($A82="","",SUMIFS('Документы'!$F$6:$F$505,'Документы'!$B$6:$B$505,$A82,'Документы'!$F$6:$F$505,"&gt;0",'Документы'!$E$6:$E$505,"&lt;"&amp;('Сводка'!$C$4-30),'Документы'!$E$6:$E$505,"&gt;="&amp;('Сводка'!$C$4-60)))</f>
        <v/>
      </c>
      <c r="G82" s="26">
        <f>IF($A82="","",SUMIFS('Документы'!$F$6:$F$505,'Документы'!$B$6:$B$505,$A82,'Документы'!$F$6:$F$505,"&gt;0",'Документы'!$E$6:$E$505,"&lt;"&amp;('Сводка'!$C$4-60),'Документы'!$E$6:$E$505,"&gt;="&amp;('Сводка'!$C$4-90)))</f>
        <v/>
      </c>
      <c r="H82" s="26">
        <f>IF($A82="","",SUMIFS('Документы'!$F$6:$F$505,'Документы'!$B$6:$B$505,$A82,'Документы'!$F$6:$F$505,"&gt;0",'Документы'!$E$6:$E$505,"&lt;"&amp;('Сводка'!$C$4-90)))</f>
        <v/>
      </c>
      <c r="I82" s="26">
        <f>IF($A82="","",SUM(E82:H82))</f>
        <v/>
      </c>
      <c r="J82" s="36">
        <f>IF(OR($A82="",N(C82)=0),"",I82/C82)</f>
        <v/>
      </c>
      <c r="K82" s="9">
        <f>IF($A82="","",MAX(0,SUMPRODUCT(MAX(('Документы'!$B$6:$B$505=$A82)*('Документы'!$F$6:$F$505&gt;0)*('Документы'!$E$6:$E$505&lt;&gt;"")*('Сводка'!$C$4-'Документы'!$E$6:$E$505)))))</f>
        <v/>
      </c>
      <c r="L82" s="26">
        <f>IF($A82="","",SUMIFS('Документы'!$F$6:$F$505,'Документы'!$B$6:$B$505,$A82,'Документы'!$F$6:$F$505,"&lt;0"))</f>
        <v/>
      </c>
    </row>
    <row r="83">
      <c r="A83" s="11" t="n"/>
      <c r="B83" s="10">
        <f>IF($A83="","",INDEX('Документы'!$A$6:$A$505,MATCH($A83,'Документы'!$B$6:$B$505,0)))</f>
        <v/>
      </c>
      <c r="C83" s="26">
        <f>IF($A83="","",SUMIFS('Документы'!$F$6:$F$505,'Документы'!$B$6:$B$505,$A83,'Документы'!$F$6:$F$505,"&gt;0"))</f>
        <v/>
      </c>
      <c r="D83" s="26">
        <f>IF($A83="","",SUMIFS('Документы'!$F$6:$F$505,'Документы'!$B$6:$B$505,$A83,'Документы'!$F$6:$F$505,"&gt;0",'Документы'!$E$6:$E$505,"&gt;="&amp;'Сводка'!$C$4))</f>
        <v/>
      </c>
      <c r="E83" s="26">
        <f>IF($A83="","",SUMIFS('Документы'!$F$6:$F$505,'Документы'!$B$6:$B$505,$A83,'Документы'!$F$6:$F$505,"&gt;0",'Документы'!$E$6:$E$505,"&lt;"&amp;'Сводка'!$C$4,'Документы'!$E$6:$E$505,"&gt;="&amp;('Сводка'!$C$4-30)))</f>
        <v/>
      </c>
      <c r="F83" s="26">
        <f>IF($A83="","",SUMIFS('Документы'!$F$6:$F$505,'Документы'!$B$6:$B$505,$A83,'Документы'!$F$6:$F$505,"&gt;0",'Документы'!$E$6:$E$505,"&lt;"&amp;('Сводка'!$C$4-30),'Документы'!$E$6:$E$505,"&gt;="&amp;('Сводка'!$C$4-60)))</f>
        <v/>
      </c>
      <c r="G83" s="26">
        <f>IF($A83="","",SUMIFS('Документы'!$F$6:$F$505,'Документы'!$B$6:$B$505,$A83,'Документы'!$F$6:$F$505,"&gt;0",'Документы'!$E$6:$E$505,"&lt;"&amp;('Сводка'!$C$4-60),'Документы'!$E$6:$E$505,"&gt;="&amp;('Сводка'!$C$4-90)))</f>
        <v/>
      </c>
      <c r="H83" s="26">
        <f>IF($A83="","",SUMIFS('Документы'!$F$6:$F$505,'Документы'!$B$6:$B$505,$A83,'Документы'!$F$6:$F$505,"&gt;0",'Документы'!$E$6:$E$505,"&lt;"&amp;('Сводка'!$C$4-90)))</f>
        <v/>
      </c>
      <c r="I83" s="26">
        <f>IF($A83="","",SUM(E83:H83))</f>
        <v/>
      </c>
      <c r="J83" s="36">
        <f>IF(OR($A83="",N(C83)=0),"",I83/C83)</f>
        <v/>
      </c>
      <c r="K83" s="9">
        <f>IF($A83="","",MAX(0,SUMPRODUCT(MAX(('Документы'!$B$6:$B$505=$A83)*('Документы'!$F$6:$F$505&gt;0)*('Документы'!$E$6:$E$505&lt;&gt;"")*('Сводка'!$C$4-'Документы'!$E$6:$E$505)))))</f>
        <v/>
      </c>
      <c r="L83" s="26">
        <f>IF($A83="","",SUMIFS('Документы'!$F$6:$F$505,'Документы'!$B$6:$B$505,$A83,'Документы'!$F$6:$F$505,"&lt;0"))</f>
        <v/>
      </c>
    </row>
    <row r="84">
      <c r="A84" s="11" t="n"/>
      <c r="B84" s="10">
        <f>IF($A84="","",INDEX('Документы'!$A$6:$A$505,MATCH($A84,'Документы'!$B$6:$B$505,0)))</f>
        <v/>
      </c>
      <c r="C84" s="26">
        <f>IF($A84="","",SUMIFS('Документы'!$F$6:$F$505,'Документы'!$B$6:$B$505,$A84,'Документы'!$F$6:$F$505,"&gt;0"))</f>
        <v/>
      </c>
      <c r="D84" s="26">
        <f>IF($A84="","",SUMIFS('Документы'!$F$6:$F$505,'Документы'!$B$6:$B$505,$A84,'Документы'!$F$6:$F$505,"&gt;0",'Документы'!$E$6:$E$505,"&gt;="&amp;'Сводка'!$C$4))</f>
        <v/>
      </c>
      <c r="E84" s="26">
        <f>IF($A84="","",SUMIFS('Документы'!$F$6:$F$505,'Документы'!$B$6:$B$505,$A84,'Документы'!$F$6:$F$505,"&gt;0",'Документы'!$E$6:$E$505,"&lt;"&amp;'Сводка'!$C$4,'Документы'!$E$6:$E$505,"&gt;="&amp;('Сводка'!$C$4-30)))</f>
        <v/>
      </c>
      <c r="F84" s="26">
        <f>IF($A84="","",SUMIFS('Документы'!$F$6:$F$505,'Документы'!$B$6:$B$505,$A84,'Документы'!$F$6:$F$505,"&gt;0",'Документы'!$E$6:$E$505,"&lt;"&amp;('Сводка'!$C$4-30),'Документы'!$E$6:$E$505,"&gt;="&amp;('Сводка'!$C$4-60)))</f>
        <v/>
      </c>
      <c r="G84" s="26">
        <f>IF($A84="","",SUMIFS('Документы'!$F$6:$F$505,'Документы'!$B$6:$B$505,$A84,'Документы'!$F$6:$F$505,"&gt;0",'Документы'!$E$6:$E$505,"&lt;"&amp;('Сводка'!$C$4-60),'Документы'!$E$6:$E$505,"&gt;="&amp;('Сводка'!$C$4-90)))</f>
        <v/>
      </c>
      <c r="H84" s="26">
        <f>IF($A84="","",SUMIFS('Документы'!$F$6:$F$505,'Документы'!$B$6:$B$505,$A84,'Документы'!$F$6:$F$505,"&gt;0",'Документы'!$E$6:$E$505,"&lt;"&amp;('Сводка'!$C$4-90)))</f>
        <v/>
      </c>
      <c r="I84" s="26">
        <f>IF($A84="","",SUM(E84:H84))</f>
        <v/>
      </c>
      <c r="J84" s="36">
        <f>IF(OR($A84="",N(C84)=0),"",I84/C84)</f>
        <v/>
      </c>
      <c r="K84" s="9">
        <f>IF($A84="","",MAX(0,SUMPRODUCT(MAX(('Документы'!$B$6:$B$505=$A84)*('Документы'!$F$6:$F$505&gt;0)*('Документы'!$E$6:$E$505&lt;&gt;"")*('Сводка'!$C$4-'Документы'!$E$6:$E$505)))))</f>
        <v/>
      </c>
      <c r="L84" s="26">
        <f>IF($A84="","",SUMIFS('Документы'!$F$6:$F$505,'Документы'!$B$6:$B$505,$A84,'Документы'!$F$6:$F$505,"&lt;0"))</f>
        <v/>
      </c>
    </row>
    <row r="85">
      <c r="A85" s="11" t="n"/>
      <c r="B85" s="10">
        <f>IF($A85="","",INDEX('Документы'!$A$6:$A$505,MATCH($A85,'Документы'!$B$6:$B$505,0)))</f>
        <v/>
      </c>
      <c r="C85" s="26">
        <f>IF($A85="","",SUMIFS('Документы'!$F$6:$F$505,'Документы'!$B$6:$B$505,$A85,'Документы'!$F$6:$F$505,"&gt;0"))</f>
        <v/>
      </c>
      <c r="D85" s="26">
        <f>IF($A85="","",SUMIFS('Документы'!$F$6:$F$505,'Документы'!$B$6:$B$505,$A85,'Документы'!$F$6:$F$505,"&gt;0",'Документы'!$E$6:$E$505,"&gt;="&amp;'Сводка'!$C$4))</f>
        <v/>
      </c>
      <c r="E85" s="26">
        <f>IF($A85="","",SUMIFS('Документы'!$F$6:$F$505,'Документы'!$B$6:$B$505,$A85,'Документы'!$F$6:$F$505,"&gt;0",'Документы'!$E$6:$E$505,"&lt;"&amp;'Сводка'!$C$4,'Документы'!$E$6:$E$505,"&gt;="&amp;('Сводка'!$C$4-30)))</f>
        <v/>
      </c>
      <c r="F85" s="26">
        <f>IF($A85="","",SUMIFS('Документы'!$F$6:$F$505,'Документы'!$B$6:$B$505,$A85,'Документы'!$F$6:$F$505,"&gt;0",'Документы'!$E$6:$E$505,"&lt;"&amp;('Сводка'!$C$4-30),'Документы'!$E$6:$E$505,"&gt;="&amp;('Сводка'!$C$4-60)))</f>
        <v/>
      </c>
      <c r="G85" s="26">
        <f>IF($A85="","",SUMIFS('Документы'!$F$6:$F$505,'Документы'!$B$6:$B$505,$A85,'Документы'!$F$6:$F$505,"&gt;0",'Документы'!$E$6:$E$505,"&lt;"&amp;('Сводка'!$C$4-60),'Документы'!$E$6:$E$505,"&gt;="&amp;('Сводка'!$C$4-90)))</f>
        <v/>
      </c>
      <c r="H85" s="26">
        <f>IF($A85="","",SUMIFS('Документы'!$F$6:$F$505,'Документы'!$B$6:$B$505,$A85,'Документы'!$F$6:$F$505,"&gt;0",'Документы'!$E$6:$E$505,"&lt;"&amp;('Сводка'!$C$4-90)))</f>
        <v/>
      </c>
      <c r="I85" s="26">
        <f>IF($A85="","",SUM(E85:H85))</f>
        <v/>
      </c>
      <c r="J85" s="36">
        <f>IF(OR($A85="",N(C85)=0),"",I85/C85)</f>
        <v/>
      </c>
      <c r="K85" s="9">
        <f>IF($A85="","",MAX(0,SUMPRODUCT(MAX(('Документы'!$B$6:$B$505=$A85)*('Документы'!$F$6:$F$505&gt;0)*('Документы'!$E$6:$E$505&lt;&gt;"")*('Сводка'!$C$4-'Документы'!$E$6:$E$505)))))</f>
        <v/>
      </c>
      <c r="L85" s="26">
        <f>IF($A85="","",SUMIFS('Документы'!$F$6:$F$505,'Документы'!$B$6:$B$505,$A85,'Документы'!$F$6:$F$505,"&lt;0"))</f>
        <v/>
      </c>
    </row>
    <row r="86">
      <c r="A86" s="11" t="n"/>
      <c r="B86" s="10">
        <f>IF($A86="","",INDEX('Документы'!$A$6:$A$505,MATCH($A86,'Документы'!$B$6:$B$505,0)))</f>
        <v/>
      </c>
      <c r="C86" s="26">
        <f>IF($A86="","",SUMIFS('Документы'!$F$6:$F$505,'Документы'!$B$6:$B$505,$A86,'Документы'!$F$6:$F$505,"&gt;0"))</f>
        <v/>
      </c>
      <c r="D86" s="26">
        <f>IF($A86="","",SUMIFS('Документы'!$F$6:$F$505,'Документы'!$B$6:$B$505,$A86,'Документы'!$F$6:$F$505,"&gt;0",'Документы'!$E$6:$E$505,"&gt;="&amp;'Сводка'!$C$4))</f>
        <v/>
      </c>
      <c r="E86" s="26">
        <f>IF($A86="","",SUMIFS('Документы'!$F$6:$F$505,'Документы'!$B$6:$B$505,$A86,'Документы'!$F$6:$F$505,"&gt;0",'Документы'!$E$6:$E$505,"&lt;"&amp;'Сводка'!$C$4,'Документы'!$E$6:$E$505,"&gt;="&amp;('Сводка'!$C$4-30)))</f>
        <v/>
      </c>
      <c r="F86" s="26">
        <f>IF($A86="","",SUMIFS('Документы'!$F$6:$F$505,'Документы'!$B$6:$B$505,$A86,'Документы'!$F$6:$F$505,"&gt;0",'Документы'!$E$6:$E$505,"&lt;"&amp;('Сводка'!$C$4-30),'Документы'!$E$6:$E$505,"&gt;="&amp;('Сводка'!$C$4-60)))</f>
        <v/>
      </c>
      <c r="G86" s="26">
        <f>IF($A86="","",SUMIFS('Документы'!$F$6:$F$505,'Документы'!$B$6:$B$505,$A86,'Документы'!$F$6:$F$505,"&gt;0",'Документы'!$E$6:$E$505,"&lt;"&amp;('Сводка'!$C$4-60),'Документы'!$E$6:$E$505,"&gt;="&amp;('Сводка'!$C$4-90)))</f>
        <v/>
      </c>
      <c r="H86" s="26">
        <f>IF($A86="","",SUMIFS('Документы'!$F$6:$F$505,'Документы'!$B$6:$B$505,$A86,'Документы'!$F$6:$F$505,"&gt;0",'Документы'!$E$6:$E$505,"&lt;"&amp;('Сводка'!$C$4-90)))</f>
        <v/>
      </c>
      <c r="I86" s="26">
        <f>IF($A86="","",SUM(E86:H86))</f>
        <v/>
      </c>
      <c r="J86" s="36">
        <f>IF(OR($A86="",N(C86)=0),"",I86/C86)</f>
        <v/>
      </c>
      <c r="K86" s="9">
        <f>IF($A86="","",MAX(0,SUMPRODUCT(MAX(('Документы'!$B$6:$B$505=$A86)*('Документы'!$F$6:$F$505&gt;0)*('Документы'!$E$6:$E$505&lt;&gt;"")*('Сводка'!$C$4-'Документы'!$E$6:$E$505)))))</f>
        <v/>
      </c>
      <c r="L86" s="26">
        <f>IF($A86="","",SUMIFS('Документы'!$F$6:$F$505,'Документы'!$B$6:$B$505,$A86,'Документы'!$F$6:$F$505,"&lt;0"))</f>
        <v/>
      </c>
    </row>
    <row r="87">
      <c r="A87" s="11" t="n"/>
      <c r="B87" s="10">
        <f>IF($A87="","",INDEX('Документы'!$A$6:$A$505,MATCH($A87,'Документы'!$B$6:$B$505,0)))</f>
        <v/>
      </c>
      <c r="C87" s="26">
        <f>IF($A87="","",SUMIFS('Документы'!$F$6:$F$505,'Документы'!$B$6:$B$505,$A87,'Документы'!$F$6:$F$505,"&gt;0"))</f>
        <v/>
      </c>
      <c r="D87" s="26">
        <f>IF($A87="","",SUMIFS('Документы'!$F$6:$F$505,'Документы'!$B$6:$B$505,$A87,'Документы'!$F$6:$F$505,"&gt;0",'Документы'!$E$6:$E$505,"&gt;="&amp;'Сводка'!$C$4))</f>
        <v/>
      </c>
      <c r="E87" s="26">
        <f>IF($A87="","",SUMIFS('Документы'!$F$6:$F$505,'Документы'!$B$6:$B$505,$A87,'Документы'!$F$6:$F$505,"&gt;0",'Документы'!$E$6:$E$505,"&lt;"&amp;'Сводка'!$C$4,'Документы'!$E$6:$E$505,"&gt;="&amp;('Сводка'!$C$4-30)))</f>
        <v/>
      </c>
      <c r="F87" s="26">
        <f>IF($A87="","",SUMIFS('Документы'!$F$6:$F$505,'Документы'!$B$6:$B$505,$A87,'Документы'!$F$6:$F$505,"&gt;0",'Документы'!$E$6:$E$505,"&lt;"&amp;('Сводка'!$C$4-30),'Документы'!$E$6:$E$505,"&gt;="&amp;('Сводка'!$C$4-60)))</f>
        <v/>
      </c>
      <c r="G87" s="26">
        <f>IF($A87="","",SUMIFS('Документы'!$F$6:$F$505,'Документы'!$B$6:$B$505,$A87,'Документы'!$F$6:$F$505,"&gt;0",'Документы'!$E$6:$E$505,"&lt;"&amp;('Сводка'!$C$4-60),'Документы'!$E$6:$E$505,"&gt;="&amp;('Сводка'!$C$4-90)))</f>
        <v/>
      </c>
      <c r="H87" s="26">
        <f>IF($A87="","",SUMIFS('Документы'!$F$6:$F$505,'Документы'!$B$6:$B$505,$A87,'Документы'!$F$6:$F$505,"&gt;0",'Документы'!$E$6:$E$505,"&lt;"&amp;('Сводка'!$C$4-90)))</f>
        <v/>
      </c>
      <c r="I87" s="26">
        <f>IF($A87="","",SUM(E87:H87))</f>
        <v/>
      </c>
      <c r="J87" s="36">
        <f>IF(OR($A87="",N(C87)=0),"",I87/C87)</f>
        <v/>
      </c>
      <c r="K87" s="9">
        <f>IF($A87="","",MAX(0,SUMPRODUCT(MAX(('Документы'!$B$6:$B$505=$A87)*('Документы'!$F$6:$F$505&gt;0)*('Документы'!$E$6:$E$505&lt;&gt;"")*('Сводка'!$C$4-'Документы'!$E$6:$E$505)))))</f>
        <v/>
      </c>
      <c r="L87" s="26">
        <f>IF($A87="","",SUMIFS('Документы'!$F$6:$F$505,'Документы'!$B$6:$B$505,$A87,'Документы'!$F$6:$F$505,"&lt;0"))</f>
        <v/>
      </c>
    </row>
    <row r="88">
      <c r="A88" s="11" t="n"/>
      <c r="B88" s="10">
        <f>IF($A88="","",INDEX('Документы'!$A$6:$A$505,MATCH($A88,'Документы'!$B$6:$B$505,0)))</f>
        <v/>
      </c>
      <c r="C88" s="26">
        <f>IF($A88="","",SUMIFS('Документы'!$F$6:$F$505,'Документы'!$B$6:$B$505,$A88,'Документы'!$F$6:$F$505,"&gt;0"))</f>
        <v/>
      </c>
      <c r="D88" s="26">
        <f>IF($A88="","",SUMIFS('Документы'!$F$6:$F$505,'Документы'!$B$6:$B$505,$A88,'Документы'!$F$6:$F$505,"&gt;0",'Документы'!$E$6:$E$505,"&gt;="&amp;'Сводка'!$C$4))</f>
        <v/>
      </c>
      <c r="E88" s="26">
        <f>IF($A88="","",SUMIFS('Документы'!$F$6:$F$505,'Документы'!$B$6:$B$505,$A88,'Документы'!$F$6:$F$505,"&gt;0",'Документы'!$E$6:$E$505,"&lt;"&amp;'Сводка'!$C$4,'Документы'!$E$6:$E$505,"&gt;="&amp;('Сводка'!$C$4-30)))</f>
        <v/>
      </c>
      <c r="F88" s="26">
        <f>IF($A88="","",SUMIFS('Документы'!$F$6:$F$505,'Документы'!$B$6:$B$505,$A88,'Документы'!$F$6:$F$505,"&gt;0",'Документы'!$E$6:$E$505,"&lt;"&amp;('Сводка'!$C$4-30),'Документы'!$E$6:$E$505,"&gt;="&amp;('Сводка'!$C$4-60)))</f>
        <v/>
      </c>
      <c r="G88" s="26">
        <f>IF($A88="","",SUMIFS('Документы'!$F$6:$F$505,'Документы'!$B$6:$B$505,$A88,'Документы'!$F$6:$F$505,"&gt;0",'Документы'!$E$6:$E$505,"&lt;"&amp;('Сводка'!$C$4-60),'Документы'!$E$6:$E$505,"&gt;="&amp;('Сводка'!$C$4-90)))</f>
        <v/>
      </c>
      <c r="H88" s="26">
        <f>IF($A88="","",SUMIFS('Документы'!$F$6:$F$505,'Документы'!$B$6:$B$505,$A88,'Документы'!$F$6:$F$505,"&gt;0",'Документы'!$E$6:$E$505,"&lt;"&amp;('Сводка'!$C$4-90)))</f>
        <v/>
      </c>
      <c r="I88" s="26">
        <f>IF($A88="","",SUM(E88:H88))</f>
        <v/>
      </c>
      <c r="J88" s="36">
        <f>IF(OR($A88="",N(C88)=0),"",I88/C88)</f>
        <v/>
      </c>
      <c r="K88" s="9">
        <f>IF($A88="","",MAX(0,SUMPRODUCT(MAX(('Документы'!$B$6:$B$505=$A88)*('Документы'!$F$6:$F$505&gt;0)*('Документы'!$E$6:$E$505&lt;&gt;"")*('Сводка'!$C$4-'Документы'!$E$6:$E$505)))))</f>
        <v/>
      </c>
      <c r="L88" s="26">
        <f>IF($A88="","",SUMIFS('Документы'!$F$6:$F$505,'Документы'!$B$6:$B$505,$A88,'Документы'!$F$6:$F$505,"&lt;0"))</f>
        <v/>
      </c>
    </row>
    <row r="89">
      <c r="A89" s="11" t="n"/>
      <c r="B89" s="10">
        <f>IF($A89="","",INDEX('Документы'!$A$6:$A$505,MATCH($A89,'Документы'!$B$6:$B$505,0)))</f>
        <v/>
      </c>
      <c r="C89" s="26">
        <f>IF($A89="","",SUMIFS('Документы'!$F$6:$F$505,'Документы'!$B$6:$B$505,$A89,'Документы'!$F$6:$F$505,"&gt;0"))</f>
        <v/>
      </c>
      <c r="D89" s="26">
        <f>IF($A89="","",SUMIFS('Документы'!$F$6:$F$505,'Документы'!$B$6:$B$505,$A89,'Документы'!$F$6:$F$505,"&gt;0",'Документы'!$E$6:$E$505,"&gt;="&amp;'Сводка'!$C$4))</f>
        <v/>
      </c>
      <c r="E89" s="26">
        <f>IF($A89="","",SUMIFS('Документы'!$F$6:$F$505,'Документы'!$B$6:$B$505,$A89,'Документы'!$F$6:$F$505,"&gt;0",'Документы'!$E$6:$E$505,"&lt;"&amp;'Сводка'!$C$4,'Документы'!$E$6:$E$505,"&gt;="&amp;('Сводка'!$C$4-30)))</f>
        <v/>
      </c>
      <c r="F89" s="26">
        <f>IF($A89="","",SUMIFS('Документы'!$F$6:$F$505,'Документы'!$B$6:$B$505,$A89,'Документы'!$F$6:$F$505,"&gt;0",'Документы'!$E$6:$E$505,"&lt;"&amp;('Сводка'!$C$4-30),'Документы'!$E$6:$E$505,"&gt;="&amp;('Сводка'!$C$4-60)))</f>
        <v/>
      </c>
      <c r="G89" s="26">
        <f>IF($A89="","",SUMIFS('Документы'!$F$6:$F$505,'Документы'!$B$6:$B$505,$A89,'Документы'!$F$6:$F$505,"&gt;0",'Документы'!$E$6:$E$505,"&lt;"&amp;('Сводка'!$C$4-60),'Документы'!$E$6:$E$505,"&gt;="&amp;('Сводка'!$C$4-90)))</f>
        <v/>
      </c>
      <c r="H89" s="26">
        <f>IF($A89="","",SUMIFS('Документы'!$F$6:$F$505,'Документы'!$B$6:$B$505,$A89,'Документы'!$F$6:$F$505,"&gt;0",'Документы'!$E$6:$E$505,"&lt;"&amp;('Сводка'!$C$4-90)))</f>
        <v/>
      </c>
      <c r="I89" s="26">
        <f>IF($A89="","",SUM(E89:H89))</f>
        <v/>
      </c>
      <c r="J89" s="36">
        <f>IF(OR($A89="",N(C89)=0),"",I89/C89)</f>
        <v/>
      </c>
      <c r="K89" s="9">
        <f>IF($A89="","",MAX(0,SUMPRODUCT(MAX(('Документы'!$B$6:$B$505=$A89)*('Документы'!$F$6:$F$505&gt;0)*('Документы'!$E$6:$E$505&lt;&gt;"")*('Сводка'!$C$4-'Документы'!$E$6:$E$505)))))</f>
        <v/>
      </c>
      <c r="L89" s="26">
        <f>IF($A89="","",SUMIFS('Документы'!$F$6:$F$505,'Документы'!$B$6:$B$505,$A89,'Документы'!$F$6:$F$505,"&lt;0"))</f>
        <v/>
      </c>
    </row>
    <row r="90">
      <c r="A90" s="11" t="n"/>
      <c r="B90" s="10">
        <f>IF($A90="","",INDEX('Документы'!$A$6:$A$505,MATCH($A90,'Документы'!$B$6:$B$505,0)))</f>
        <v/>
      </c>
      <c r="C90" s="26">
        <f>IF($A90="","",SUMIFS('Документы'!$F$6:$F$505,'Документы'!$B$6:$B$505,$A90,'Документы'!$F$6:$F$505,"&gt;0"))</f>
        <v/>
      </c>
      <c r="D90" s="26">
        <f>IF($A90="","",SUMIFS('Документы'!$F$6:$F$505,'Документы'!$B$6:$B$505,$A90,'Документы'!$F$6:$F$505,"&gt;0",'Документы'!$E$6:$E$505,"&gt;="&amp;'Сводка'!$C$4))</f>
        <v/>
      </c>
      <c r="E90" s="26">
        <f>IF($A90="","",SUMIFS('Документы'!$F$6:$F$505,'Документы'!$B$6:$B$505,$A90,'Документы'!$F$6:$F$505,"&gt;0",'Документы'!$E$6:$E$505,"&lt;"&amp;'Сводка'!$C$4,'Документы'!$E$6:$E$505,"&gt;="&amp;('Сводка'!$C$4-30)))</f>
        <v/>
      </c>
      <c r="F90" s="26">
        <f>IF($A90="","",SUMIFS('Документы'!$F$6:$F$505,'Документы'!$B$6:$B$505,$A90,'Документы'!$F$6:$F$505,"&gt;0",'Документы'!$E$6:$E$505,"&lt;"&amp;('Сводка'!$C$4-30),'Документы'!$E$6:$E$505,"&gt;="&amp;('Сводка'!$C$4-60)))</f>
        <v/>
      </c>
      <c r="G90" s="26">
        <f>IF($A90="","",SUMIFS('Документы'!$F$6:$F$505,'Документы'!$B$6:$B$505,$A90,'Документы'!$F$6:$F$505,"&gt;0",'Документы'!$E$6:$E$505,"&lt;"&amp;('Сводка'!$C$4-60),'Документы'!$E$6:$E$505,"&gt;="&amp;('Сводка'!$C$4-90)))</f>
        <v/>
      </c>
      <c r="H90" s="26">
        <f>IF($A90="","",SUMIFS('Документы'!$F$6:$F$505,'Документы'!$B$6:$B$505,$A90,'Документы'!$F$6:$F$505,"&gt;0",'Документы'!$E$6:$E$505,"&lt;"&amp;('Сводка'!$C$4-90)))</f>
        <v/>
      </c>
      <c r="I90" s="26">
        <f>IF($A90="","",SUM(E90:H90))</f>
        <v/>
      </c>
      <c r="J90" s="36">
        <f>IF(OR($A90="",N(C90)=0),"",I90/C90)</f>
        <v/>
      </c>
      <c r="K90" s="9">
        <f>IF($A90="","",MAX(0,SUMPRODUCT(MAX(('Документы'!$B$6:$B$505=$A90)*('Документы'!$F$6:$F$505&gt;0)*('Документы'!$E$6:$E$505&lt;&gt;"")*('Сводка'!$C$4-'Документы'!$E$6:$E$505)))))</f>
        <v/>
      </c>
      <c r="L90" s="26">
        <f>IF($A90="","",SUMIFS('Документы'!$F$6:$F$505,'Документы'!$B$6:$B$505,$A90,'Документы'!$F$6:$F$505,"&lt;0"))</f>
        <v/>
      </c>
    </row>
    <row r="91">
      <c r="A91" s="11" t="n"/>
      <c r="B91" s="10">
        <f>IF($A91="","",INDEX('Документы'!$A$6:$A$505,MATCH($A91,'Документы'!$B$6:$B$505,0)))</f>
        <v/>
      </c>
      <c r="C91" s="26">
        <f>IF($A91="","",SUMIFS('Документы'!$F$6:$F$505,'Документы'!$B$6:$B$505,$A91,'Документы'!$F$6:$F$505,"&gt;0"))</f>
        <v/>
      </c>
      <c r="D91" s="26">
        <f>IF($A91="","",SUMIFS('Документы'!$F$6:$F$505,'Документы'!$B$6:$B$505,$A91,'Документы'!$F$6:$F$505,"&gt;0",'Документы'!$E$6:$E$505,"&gt;="&amp;'Сводка'!$C$4))</f>
        <v/>
      </c>
      <c r="E91" s="26">
        <f>IF($A91="","",SUMIFS('Документы'!$F$6:$F$505,'Документы'!$B$6:$B$505,$A91,'Документы'!$F$6:$F$505,"&gt;0",'Документы'!$E$6:$E$505,"&lt;"&amp;'Сводка'!$C$4,'Документы'!$E$6:$E$505,"&gt;="&amp;('Сводка'!$C$4-30)))</f>
        <v/>
      </c>
      <c r="F91" s="26">
        <f>IF($A91="","",SUMIFS('Документы'!$F$6:$F$505,'Документы'!$B$6:$B$505,$A91,'Документы'!$F$6:$F$505,"&gt;0",'Документы'!$E$6:$E$505,"&lt;"&amp;('Сводка'!$C$4-30),'Документы'!$E$6:$E$505,"&gt;="&amp;('Сводка'!$C$4-60)))</f>
        <v/>
      </c>
      <c r="G91" s="26">
        <f>IF($A91="","",SUMIFS('Документы'!$F$6:$F$505,'Документы'!$B$6:$B$505,$A91,'Документы'!$F$6:$F$505,"&gt;0",'Документы'!$E$6:$E$505,"&lt;"&amp;('Сводка'!$C$4-60),'Документы'!$E$6:$E$505,"&gt;="&amp;('Сводка'!$C$4-90)))</f>
        <v/>
      </c>
      <c r="H91" s="26">
        <f>IF($A91="","",SUMIFS('Документы'!$F$6:$F$505,'Документы'!$B$6:$B$505,$A91,'Документы'!$F$6:$F$505,"&gt;0",'Документы'!$E$6:$E$505,"&lt;"&amp;('Сводка'!$C$4-90)))</f>
        <v/>
      </c>
      <c r="I91" s="26">
        <f>IF($A91="","",SUM(E91:H91))</f>
        <v/>
      </c>
      <c r="J91" s="36">
        <f>IF(OR($A91="",N(C91)=0),"",I91/C91)</f>
        <v/>
      </c>
      <c r="K91" s="9">
        <f>IF($A91="","",MAX(0,SUMPRODUCT(MAX(('Документы'!$B$6:$B$505=$A91)*('Документы'!$F$6:$F$505&gt;0)*('Документы'!$E$6:$E$505&lt;&gt;"")*('Сводка'!$C$4-'Документы'!$E$6:$E$505)))))</f>
        <v/>
      </c>
      <c r="L91" s="26">
        <f>IF($A91="","",SUMIFS('Документы'!$F$6:$F$505,'Документы'!$B$6:$B$505,$A91,'Документы'!$F$6:$F$505,"&lt;0"))</f>
        <v/>
      </c>
    </row>
    <row r="92">
      <c r="A92" s="11" t="n"/>
      <c r="B92" s="10">
        <f>IF($A92="","",INDEX('Документы'!$A$6:$A$505,MATCH($A92,'Документы'!$B$6:$B$505,0)))</f>
        <v/>
      </c>
      <c r="C92" s="26">
        <f>IF($A92="","",SUMIFS('Документы'!$F$6:$F$505,'Документы'!$B$6:$B$505,$A92,'Документы'!$F$6:$F$505,"&gt;0"))</f>
        <v/>
      </c>
      <c r="D92" s="26">
        <f>IF($A92="","",SUMIFS('Документы'!$F$6:$F$505,'Документы'!$B$6:$B$505,$A92,'Документы'!$F$6:$F$505,"&gt;0",'Документы'!$E$6:$E$505,"&gt;="&amp;'Сводка'!$C$4))</f>
        <v/>
      </c>
      <c r="E92" s="26">
        <f>IF($A92="","",SUMIFS('Документы'!$F$6:$F$505,'Документы'!$B$6:$B$505,$A92,'Документы'!$F$6:$F$505,"&gt;0",'Документы'!$E$6:$E$505,"&lt;"&amp;'Сводка'!$C$4,'Документы'!$E$6:$E$505,"&gt;="&amp;('Сводка'!$C$4-30)))</f>
        <v/>
      </c>
      <c r="F92" s="26">
        <f>IF($A92="","",SUMIFS('Документы'!$F$6:$F$505,'Документы'!$B$6:$B$505,$A92,'Документы'!$F$6:$F$505,"&gt;0",'Документы'!$E$6:$E$505,"&lt;"&amp;('Сводка'!$C$4-30),'Документы'!$E$6:$E$505,"&gt;="&amp;('Сводка'!$C$4-60)))</f>
        <v/>
      </c>
      <c r="G92" s="26">
        <f>IF($A92="","",SUMIFS('Документы'!$F$6:$F$505,'Документы'!$B$6:$B$505,$A92,'Документы'!$F$6:$F$505,"&gt;0",'Документы'!$E$6:$E$505,"&lt;"&amp;('Сводка'!$C$4-60),'Документы'!$E$6:$E$505,"&gt;="&amp;('Сводка'!$C$4-90)))</f>
        <v/>
      </c>
      <c r="H92" s="26">
        <f>IF($A92="","",SUMIFS('Документы'!$F$6:$F$505,'Документы'!$B$6:$B$505,$A92,'Документы'!$F$6:$F$505,"&gt;0",'Документы'!$E$6:$E$505,"&lt;"&amp;('Сводка'!$C$4-90)))</f>
        <v/>
      </c>
      <c r="I92" s="26">
        <f>IF($A92="","",SUM(E92:H92))</f>
        <v/>
      </c>
      <c r="J92" s="36">
        <f>IF(OR($A92="",N(C92)=0),"",I92/C92)</f>
        <v/>
      </c>
      <c r="K92" s="9">
        <f>IF($A92="","",MAX(0,SUMPRODUCT(MAX(('Документы'!$B$6:$B$505=$A92)*('Документы'!$F$6:$F$505&gt;0)*('Документы'!$E$6:$E$505&lt;&gt;"")*('Сводка'!$C$4-'Документы'!$E$6:$E$505)))))</f>
        <v/>
      </c>
      <c r="L92" s="26">
        <f>IF($A92="","",SUMIFS('Документы'!$F$6:$F$505,'Документы'!$B$6:$B$505,$A92,'Документы'!$F$6:$F$505,"&lt;0"))</f>
        <v/>
      </c>
    </row>
    <row r="93">
      <c r="A93" s="11" t="n"/>
      <c r="B93" s="10">
        <f>IF($A93="","",INDEX('Документы'!$A$6:$A$505,MATCH($A93,'Документы'!$B$6:$B$505,0)))</f>
        <v/>
      </c>
      <c r="C93" s="26">
        <f>IF($A93="","",SUMIFS('Документы'!$F$6:$F$505,'Документы'!$B$6:$B$505,$A93,'Документы'!$F$6:$F$505,"&gt;0"))</f>
        <v/>
      </c>
      <c r="D93" s="26">
        <f>IF($A93="","",SUMIFS('Документы'!$F$6:$F$505,'Документы'!$B$6:$B$505,$A93,'Документы'!$F$6:$F$505,"&gt;0",'Документы'!$E$6:$E$505,"&gt;="&amp;'Сводка'!$C$4))</f>
        <v/>
      </c>
      <c r="E93" s="26">
        <f>IF($A93="","",SUMIFS('Документы'!$F$6:$F$505,'Документы'!$B$6:$B$505,$A93,'Документы'!$F$6:$F$505,"&gt;0",'Документы'!$E$6:$E$505,"&lt;"&amp;'Сводка'!$C$4,'Документы'!$E$6:$E$505,"&gt;="&amp;('Сводка'!$C$4-30)))</f>
        <v/>
      </c>
      <c r="F93" s="26">
        <f>IF($A93="","",SUMIFS('Документы'!$F$6:$F$505,'Документы'!$B$6:$B$505,$A93,'Документы'!$F$6:$F$505,"&gt;0",'Документы'!$E$6:$E$505,"&lt;"&amp;('Сводка'!$C$4-30),'Документы'!$E$6:$E$505,"&gt;="&amp;('Сводка'!$C$4-60)))</f>
        <v/>
      </c>
      <c r="G93" s="26">
        <f>IF($A93="","",SUMIFS('Документы'!$F$6:$F$505,'Документы'!$B$6:$B$505,$A93,'Документы'!$F$6:$F$505,"&gt;0",'Документы'!$E$6:$E$505,"&lt;"&amp;('Сводка'!$C$4-60),'Документы'!$E$6:$E$505,"&gt;="&amp;('Сводка'!$C$4-90)))</f>
        <v/>
      </c>
      <c r="H93" s="26">
        <f>IF($A93="","",SUMIFS('Документы'!$F$6:$F$505,'Документы'!$B$6:$B$505,$A93,'Документы'!$F$6:$F$505,"&gt;0",'Документы'!$E$6:$E$505,"&lt;"&amp;('Сводка'!$C$4-90)))</f>
        <v/>
      </c>
      <c r="I93" s="26">
        <f>IF($A93="","",SUM(E93:H93))</f>
        <v/>
      </c>
      <c r="J93" s="36">
        <f>IF(OR($A93="",N(C93)=0),"",I93/C93)</f>
        <v/>
      </c>
      <c r="K93" s="9">
        <f>IF($A93="","",MAX(0,SUMPRODUCT(MAX(('Документы'!$B$6:$B$505=$A93)*('Документы'!$F$6:$F$505&gt;0)*('Документы'!$E$6:$E$505&lt;&gt;"")*('Сводка'!$C$4-'Документы'!$E$6:$E$505)))))</f>
        <v/>
      </c>
      <c r="L93" s="26">
        <f>IF($A93="","",SUMIFS('Документы'!$F$6:$F$505,'Документы'!$B$6:$B$505,$A93,'Документы'!$F$6:$F$505,"&lt;0"))</f>
        <v/>
      </c>
    </row>
    <row r="94">
      <c r="A94" s="11" t="n"/>
      <c r="B94" s="10">
        <f>IF($A94="","",INDEX('Документы'!$A$6:$A$505,MATCH($A94,'Документы'!$B$6:$B$505,0)))</f>
        <v/>
      </c>
      <c r="C94" s="26">
        <f>IF($A94="","",SUMIFS('Документы'!$F$6:$F$505,'Документы'!$B$6:$B$505,$A94,'Документы'!$F$6:$F$505,"&gt;0"))</f>
        <v/>
      </c>
      <c r="D94" s="26">
        <f>IF($A94="","",SUMIFS('Документы'!$F$6:$F$505,'Документы'!$B$6:$B$505,$A94,'Документы'!$F$6:$F$505,"&gt;0",'Документы'!$E$6:$E$505,"&gt;="&amp;'Сводка'!$C$4))</f>
        <v/>
      </c>
      <c r="E94" s="26">
        <f>IF($A94="","",SUMIFS('Документы'!$F$6:$F$505,'Документы'!$B$6:$B$505,$A94,'Документы'!$F$6:$F$505,"&gt;0",'Документы'!$E$6:$E$505,"&lt;"&amp;'Сводка'!$C$4,'Документы'!$E$6:$E$505,"&gt;="&amp;('Сводка'!$C$4-30)))</f>
        <v/>
      </c>
      <c r="F94" s="26">
        <f>IF($A94="","",SUMIFS('Документы'!$F$6:$F$505,'Документы'!$B$6:$B$505,$A94,'Документы'!$F$6:$F$505,"&gt;0",'Документы'!$E$6:$E$505,"&lt;"&amp;('Сводка'!$C$4-30),'Документы'!$E$6:$E$505,"&gt;="&amp;('Сводка'!$C$4-60)))</f>
        <v/>
      </c>
      <c r="G94" s="26">
        <f>IF($A94="","",SUMIFS('Документы'!$F$6:$F$505,'Документы'!$B$6:$B$505,$A94,'Документы'!$F$6:$F$505,"&gt;0",'Документы'!$E$6:$E$505,"&lt;"&amp;('Сводка'!$C$4-60),'Документы'!$E$6:$E$505,"&gt;="&amp;('Сводка'!$C$4-90)))</f>
        <v/>
      </c>
      <c r="H94" s="26">
        <f>IF($A94="","",SUMIFS('Документы'!$F$6:$F$505,'Документы'!$B$6:$B$505,$A94,'Документы'!$F$6:$F$505,"&gt;0",'Документы'!$E$6:$E$505,"&lt;"&amp;('Сводка'!$C$4-90)))</f>
        <v/>
      </c>
      <c r="I94" s="26">
        <f>IF($A94="","",SUM(E94:H94))</f>
        <v/>
      </c>
      <c r="J94" s="36">
        <f>IF(OR($A94="",N(C94)=0),"",I94/C94)</f>
        <v/>
      </c>
      <c r="K94" s="9">
        <f>IF($A94="","",MAX(0,SUMPRODUCT(MAX(('Документы'!$B$6:$B$505=$A94)*('Документы'!$F$6:$F$505&gt;0)*('Документы'!$E$6:$E$505&lt;&gt;"")*('Сводка'!$C$4-'Документы'!$E$6:$E$505)))))</f>
        <v/>
      </c>
      <c r="L94" s="26">
        <f>IF($A94="","",SUMIFS('Документы'!$F$6:$F$505,'Документы'!$B$6:$B$505,$A94,'Документы'!$F$6:$F$505,"&lt;0"))</f>
        <v/>
      </c>
    </row>
    <row r="95">
      <c r="A95" s="11" t="n"/>
      <c r="B95" s="10">
        <f>IF($A95="","",INDEX('Документы'!$A$6:$A$505,MATCH($A95,'Документы'!$B$6:$B$505,0)))</f>
        <v/>
      </c>
      <c r="C95" s="26">
        <f>IF($A95="","",SUMIFS('Документы'!$F$6:$F$505,'Документы'!$B$6:$B$505,$A95,'Документы'!$F$6:$F$505,"&gt;0"))</f>
        <v/>
      </c>
      <c r="D95" s="26">
        <f>IF($A95="","",SUMIFS('Документы'!$F$6:$F$505,'Документы'!$B$6:$B$505,$A95,'Документы'!$F$6:$F$505,"&gt;0",'Документы'!$E$6:$E$505,"&gt;="&amp;'Сводка'!$C$4))</f>
        <v/>
      </c>
      <c r="E95" s="26">
        <f>IF($A95="","",SUMIFS('Документы'!$F$6:$F$505,'Документы'!$B$6:$B$505,$A95,'Документы'!$F$6:$F$505,"&gt;0",'Документы'!$E$6:$E$505,"&lt;"&amp;'Сводка'!$C$4,'Документы'!$E$6:$E$505,"&gt;="&amp;('Сводка'!$C$4-30)))</f>
        <v/>
      </c>
      <c r="F95" s="26">
        <f>IF($A95="","",SUMIFS('Документы'!$F$6:$F$505,'Документы'!$B$6:$B$505,$A95,'Документы'!$F$6:$F$505,"&gt;0",'Документы'!$E$6:$E$505,"&lt;"&amp;('Сводка'!$C$4-30),'Документы'!$E$6:$E$505,"&gt;="&amp;('Сводка'!$C$4-60)))</f>
        <v/>
      </c>
      <c r="G95" s="26">
        <f>IF($A95="","",SUMIFS('Документы'!$F$6:$F$505,'Документы'!$B$6:$B$505,$A95,'Документы'!$F$6:$F$505,"&gt;0",'Документы'!$E$6:$E$505,"&lt;"&amp;('Сводка'!$C$4-60),'Документы'!$E$6:$E$505,"&gt;="&amp;('Сводка'!$C$4-90)))</f>
        <v/>
      </c>
      <c r="H95" s="26">
        <f>IF($A95="","",SUMIFS('Документы'!$F$6:$F$505,'Документы'!$B$6:$B$505,$A95,'Документы'!$F$6:$F$505,"&gt;0",'Документы'!$E$6:$E$505,"&lt;"&amp;('Сводка'!$C$4-90)))</f>
        <v/>
      </c>
      <c r="I95" s="26">
        <f>IF($A95="","",SUM(E95:H95))</f>
        <v/>
      </c>
      <c r="J95" s="36">
        <f>IF(OR($A95="",N(C95)=0),"",I95/C95)</f>
        <v/>
      </c>
      <c r="K95" s="9">
        <f>IF($A95="","",MAX(0,SUMPRODUCT(MAX(('Документы'!$B$6:$B$505=$A95)*('Документы'!$F$6:$F$505&gt;0)*('Документы'!$E$6:$E$505&lt;&gt;"")*('Сводка'!$C$4-'Документы'!$E$6:$E$505)))))</f>
        <v/>
      </c>
      <c r="L95" s="26">
        <f>IF($A95="","",SUMIFS('Документы'!$F$6:$F$505,'Документы'!$B$6:$B$505,$A95,'Документы'!$F$6:$F$505,"&lt;0"))</f>
        <v/>
      </c>
    </row>
    <row r="96">
      <c r="A96" s="11" t="n"/>
      <c r="B96" s="10">
        <f>IF($A96="","",INDEX('Документы'!$A$6:$A$505,MATCH($A96,'Документы'!$B$6:$B$505,0)))</f>
        <v/>
      </c>
      <c r="C96" s="26">
        <f>IF($A96="","",SUMIFS('Документы'!$F$6:$F$505,'Документы'!$B$6:$B$505,$A96,'Документы'!$F$6:$F$505,"&gt;0"))</f>
        <v/>
      </c>
      <c r="D96" s="26">
        <f>IF($A96="","",SUMIFS('Документы'!$F$6:$F$505,'Документы'!$B$6:$B$505,$A96,'Документы'!$F$6:$F$505,"&gt;0",'Документы'!$E$6:$E$505,"&gt;="&amp;'Сводка'!$C$4))</f>
        <v/>
      </c>
      <c r="E96" s="26">
        <f>IF($A96="","",SUMIFS('Документы'!$F$6:$F$505,'Документы'!$B$6:$B$505,$A96,'Документы'!$F$6:$F$505,"&gt;0",'Документы'!$E$6:$E$505,"&lt;"&amp;'Сводка'!$C$4,'Документы'!$E$6:$E$505,"&gt;="&amp;('Сводка'!$C$4-30)))</f>
        <v/>
      </c>
      <c r="F96" s="26">
        <f>IF($A96="","",SUMIFS('Документы'!$F$6:$F$505,'Документы'!$B$6:$B$505,$A96,'Документы'!$F$6:$F$505,"&gt;0",'Документы'!$E$6:$E$505,"&lt;"&amp;('Сводка'!$C$4-30),'Документы'!$E$6:$E$505,"&gt;="&amp;('Сводка'!$C$4-60)))</f>
        <v/>
      </c>
      <c r="G96" s="26">
        <f>IF($A96="","",SUMIFS('Документы'!$F$6:$F$505,'Документы'!$B$6:$B$505,$A96,'Документы'!$F$6:$F$505,"&gt;0",'Документы'!$E$6:$E$505,"&lt;"&amp;('Сводка'!$C$4-60),'Документы'!$E$6:$E$505,"&gt;="&amp;('Сводка'!$C$4-90)))</f>
        <v/>
      </c>
      <c r="H96" s="26">
        <f>IF($A96="","",SUMIFS('Документы'!$F$6:$F$505,'Документы'!$B$6:$B$505,$A96,'Документы'!$F$6:$F$505,"&gt;0",'Документы'!$E$6:$E$505,"&lt;"&amp;('Сводка'!$C$4-90)))</f>
        <v/>
      </c>
      <c r="I96" s="26">
        <f>IF($A96="","",SUM(E96:H96))</f>
        <v/>
      </c>
      <c r="J96" s="36">
        <f>IF(OR($A96="",N(C96)=0),"",I96/C96)</f>
        <v/>
      </c>
      <c r="K96" s="9">
        <f>IF($A96="","",MAX(0,SUMPRODUCT(MAX(('Документы'!$B$6:$B$505=$A96)*('Документы'!$F$6:$F$505&gt;0)*('Документы'!$E$6:$E$505&lt;&gt;"")*('Сводка'!$C$4-'Документы'!$E$6:$E$505)))))</f>
        <v/>
      </c>
      <c r="L96" s="26">
        <f>IF($A96="","",SUMIFS('Документы'!$F$6:$F$505,'Документы'!$B$6:$B$505,$A96,'Документы'!$F$6:$F$505,"&lt;0"))</f>
        <v/>
      </c>
    </row>
    <row r="97">
      <c r="A97" s="11" t="n"/>
      <c r="B97" s="10">
        <f>IF($A97="","",INDEX('Документы'!$A$6:$A$505,MATCH($A97,'Документы'!$B$6:$B$505,0)))</f>
        <v/>
      </c>
      <c r="C97" s="26">
        <f>IF($A97="","",SUMIFS('Документы'!$F$6:$F$505,'Документы'!$B$6:$B$505,$A97,'Документы'!$F$6:$F$505,"&gt;0"))</f>
        <v/>
      </c>
      <c r="D97" s="26">
        <f>IF($A97="","",SUMIFS('Документы'!$F$6:$F$505,'Документы'!$B$6:$B$505,$A97,'Документы'!$F$6:$F$505,"&gt;0",'Документы'!$E$6:$E$505,"&gt;="&amp;'Сводка'!$C$4))</f>
        <v/>
      </c>
      <c r="E97" s="26">
        <f>IF($A97="","",SUMIFS('Документы'!$F$6:$F$505,'Документы'!$B$6:$B$505,$A97,'Документы'!$F$6:$F$505,"&gt;0",'Документы'!$E$6:$E$505,"&lt;"&amp;'Сводка'!$C$4,'Документы'!$E$6:$E$505,"&gt;="&amp;('Сводка'!$C$4-30)))</f>
        <v/>
      </c>
      <c r="F97" s="26">
        <f>IF($A97="","",SUMIFS('Документы'!$F$6:$F$505,'Документы'!$B$6:$B$505,$A97,'Документы'!$F$6:$F$505,"&gt;0",'Документы'!$E$6:$E$505,"&lt;"&amp;('Сводка'!$C$4-30),'Документы'!$E$6:$E$505,"&gt;="&amp;('Сводка'!$C$4-60)))</f>
        <v/>
      </c>
      <c r="G97" s="26">
        <f>IF($A97="","",SUMIFS('Документы'!$F$6:$F$505,'Документы'!$B$6:$B$505,$A97,'Документы'!$F$6:$F$505,"&gt;0",'Документы'!$E$6:$E$505,"&lt;"&amp;('Сводка'!$C$4-60),'Документы'!$E$6:$E$505,"&gt;="&amp;('Сводка'!$C$4-90)))</f>
        <v/>
      </c>
      <c r="H97" s="26">
        <f>IF($A97="","",SUMIFS('Документы'!$F$6:$F$505,'Документы'!$B$6:$B$505,$A97,'Документы'!$F$6:$F$505,"&gt;0",'Документы'!$E$6:$E$505,"&lt;"&amp;('Сводка'!$C$4-90)))</f>
        <v/>
      </c>
      <c r="I97" s="26">
        <f>IF($A97="","",SUM(E97:H97))</f>
        <v/>
      </c>
      <c r="J97" s="36">
        <f>IF(OR($A97="",N(C97)=0),"",I97/C97)</f>
        <v/>
      </c>
      <c r="K97" s="9">
        <f>IF($A97="","",MAX(0,SUMPRODUCT(MAX(('Документы'!$B$6:$B$505=$A97)*('Документы'!$F$6:$F$505&gt;0)*('Документы'!$E$6:$E$505&lt;&gt;"")*('Сводка'!$C$4-'Документы'!$E$6:$E$505)))))</f>
        <v/>
      </c>
      <c r="L97" s="26">
        <f>IF($A97="","",SUMIFS('Документы'!$F$6:$F$505,'Документы'!$B$6:$B$505,$A97,'Документы'!$F$6:$F$505,"&lt;0"))</f>
        <v/>
      </c>
    </row>
    <row r="98">
      <c r="A98" s="11" t="n"/>
      <c r="B98" s="10">
        <f>IF($A98="","",INDEX('Документы'!$A$6:$A$505,MATCH($A98,'Документы'!$B$6:$B$505,0)))</f>
        <v/>
      </c>
      <c r="C98" s="26">
        <f>IF($A98="","",SUMIFS('Документы'!$F$6:$F$505,'Документы'!$B$6:$B$505,$A98,'Документы'!$F$6:$F$505,"&gt;0"))</f>
        <v/>
      </c>
      <c r="D98" s="26">
        <f>IF($A98="","",SUMIFS('Документы'!$F$6:$F$505,'Документы'!$B$6:$B$505,$A98,'Документы'!$F$6:$F$505,"&gt;0",'Документы'!$E$6:$E$505,"&gt;="&amp;'Сводка'!$C$4))</f>
        <v/>
      </c>
      <c r="E98" s="26">
        <f>IF($A98="","",SUMIFS('Документы'!$F$6:$F$505,'Документы'!$B$6:$B$505,$A98,'Документы'!$F$6:$F$505,"&gt;0",'Документы'!$E$6:$E$505,"&lt;"&amp;'Сводка'!$C$4,'Документы'!$E$6:$E$505,"&gt;="&amp;('Сводка'!$C$4-30)))</f>
        <v/>
      </c>
      <c r="F98" s="26">
        <f>IF($A98="","",SUMIFS('Документы'!$F$6:$F$505,'Документы'!$B$6:$B$505,$A98,'Документы'!$F$6:$F$505,"&gt;0",'Документы'!$E$6:$E$505,"&lt;"&amp;('Сводка'!$C$4-30),'Документы'!$E$6:$E$505,"&gt;="&amp;('Сводка'!$C$4-60)))</f>
        <v/>
      </c>
      <c r="G98" s="26">
        <f>IF($A98="","",SUMIFS('Документы'!$F$6:$F$505,'Документы'!$B$6:$B$505,$A98,'Документы'!$F$6:$F$505,"&gt;0",'Документы'!$E$6:$E$505,"&lt;"&amp;('Сводка'!$C$4-60),'Документы'!$E$6:$E$505,"&gt;="&amp;('Сводка'!$C$4-90)))</f>
        <v/>
      </c>
      <c r="H98" s="26">
        <f>IF($A98="","",SUMIFS('Документы'!$F$6:$F$505,'Документы'!$B$6:$B$505,$A98,'Документы'!$F$6:$F$505,"&gt;0",'Документы'!$E$6:$E$505,"&lt;"&amp;('Сводка'!$C$4-90)))</f>
        <v/>
      </c>
      <c r="I98" s="26">
        <f>IF($A98="","",SUM(E98:H98))</f>
        <v/>
      </c>
      <c r="J98" s="36">
        <f>IF(OR($A98="",N(C98)=0),"",I98/C98)</f>
        <v/>
      </c>
      <c r="K98" s="9">
        <f>IF($A98="","",MAX(0,SUMPRODUCT(MAX(('Документы'!$B$6:$B$505=$A98)*('Документы'!$F$6:$F$505&gt;0)*('Документы'!$E$6:$E$505&lt;&gt;"")*('Сводка'!$C$4-'Документы'!$E$6:$E$505)))))</f>
        <v/>
      </c>
      <c r="L98" s="26">
        <f>IF($A98="","",SUMIFS('Документы'!$F$6:$F$505,'Документы'!$B$6:$B$505,$A98,'Документы'!$F$6:$F$505,"&lt;0"))</f>
        <v/>
      </c>
    </row>
    <row r="99">
      <c r="A99" s="11" t="n"/>
      <c r="B99" s="10">
        <f>IF($A99="","",INDEX('Документы'!$A$6:$A$505,MATCH($A99,'Документы'!$B$6:$B$505,0)))</f>
        <v/>
      </c>
      <c r="C99" s="26">
        <f>IF($A99="","",SUMIFS('Документы'!$F$6:$F$505,'Документы'!$B$6:$B$505,$A99,'Документы'!$F$6:$F$505,"&gt;0"))</f>
        <v/>
      </c>
      <c r="D99" s="26">
        <f>IF($A99="","",SUMIFS('Документы'!$F$6:$F$505,'Документы'!$B$6:$B$505,$A99,'Документы'!$F$6:$F$505,"&gt;0",'Документы'!$E$6:$E$505,"&gt;="&amp;'Сводка'!$C$4))</f>
        <v/>
      </c>
      <c r="E99" s="26">
        <f>IF($A99="","",SUMIFS('Документы'!$F$6:$F$505,'Документы'!$B$6:$B$505,$A99,'Документы'!$F$6:$F$505,"&gt;0",'Документы'!$E$6:$E$505,"&lt;"&amp;'Сводка'!$C$4,'Документы'!$E$6:$E$505,"&gt;="&amp;('Сводка'!$C$4-30)))</f>
        <v/>
      </c>
      <c r="F99" s="26">
        <f>IF($A99="","",SUMIFS('Документы'!$F$6:$F$505,'Документы'!$B$6:$B$505,$A99,'Документы'!$F$6:$F$505,"&gt;0",'Документы'!$E$6:$E$505,"&lt;"&amp;('Сводка'!$C$4-30),'Документы'!$E$6:$E$505,"&gt;="&amp;('Сводка'!$C$4-60)))</f>
        <v/>
      </c>
      <c r="G99" s="26">
        <f>IF($A99="","",SUMIFS('Документы'!$F$6:$F$505,'Документы'!$B$6:$B$505,$A99,'Документы'!$F$6:$F$505,"&gt;0",'Документы'!$E$6:$E$505,"&lt;"&amp;('Сводка'!$C$4-60),'Документы'!$E$6:$E$505,"&gt;="&amp;('Сводка'!$C$4-90)))</f>
        <v/>
      </c>
      <c r="H99" s="26">
        <f>IF($A99="","",SUMIFS('Документы'!$F$6:$F$505,'Документы'!$B$6:$B$505,$A99,'Документы'!$F$6:$F$505,"&gt;0",'Документы'!$E$6:$E$505,"&lt;"&amp;('Сводка'!$C$4-90)))</f>
        <v/>
      </c>
      <c r="I99" s="26">
        <f>IF($A99="","",SUM(E99:H99))</f>
        <v/>
      </c>
      <c r="J99" s="36">
        <f>IF(OR($A99="",N(C99)=0),"",I99/C99)</f>
        <v/>
      </c>
      <c r="K99" s="9">
        <f>IF($A99="","",MAX(0,SUMPRODUCT(MAX(('Документы'!$B$6:$B$505=$A99)*('Документы'!$F$6:$F$505&gt;0)*('Документы'!$E$6:$E$505&lt;&gt;"")*('Сводка'!$C$4-'Документы'!$E$6:$E$505)))))</f>
        <v/>
      </c>
      <c r="L99" s="26">
        <f>IF($A99="","",SUMIFS('Документы'!$F$6:$F$505,'Документы'!$B$6:$B$505,$A99,'Документы'!$F$6:$F$505,"&lt;0"))</f>
        <v/>
      </c>
    </row>
    <row r="100">
      <c r="A100" s="11" t="n"/>
      <c r="B100" s="10">
        <f>IF($A100="","",INDEX('Документы'!$A$6:$A$505,MATCH($A100,'Документы'!$B$6:$B$505,0)))</f>
        <v/>
      </c>
      <c r="C100" s="26">
        <f>IF($A100="","",SUMIFS('Документы'!$F$6:$F$505,'Документы'!$B$6:$B$505,$A100,'Документы'!$F$6:$F$505,"&gt;0"))</f>
        <v/>
      </c>
      <c r="D100" s="26">
        <f>IF($A100="","",SUMIFS('Документы'!$F$6:$F$505,'Документы'!$B$6:$B$505,$A100,'Документы'!$F$6:$F$505,"&gt;0",'Документы'!$E$6:$E$505,"&gt;="&amp;'Сводка'!$C$4))</f>
        <v/>
      </c>
      <c r="E100" s="26">
        <f>IF($A100="","",SUMIFS('Документы'!$F$6:$F$505,'Документы'!$B$6:$B$505,$A100,'Документы'!$F$6:$F$505,"&gt;0",'Документы'!$E$6:$E$505,"&lt;"&amp;'Сводка'!$C$4,'Документы'!$E$6:$E$505,"&gt;="&amp;('Сводка'!$C$4-30)))</f>
        <v/>
      </c>
      <c r="F100" s="26">
        <f>IF($A100="","",SUMIFS('Документы'!$F$6:$F$505,'Документы'!$B$6:$B$505,$A100,'Документы'!$F$6:$F$505,"&gt;0",'Документы'!$E$6:$E$505,"&lt;"&amp;('Сводка'!$C$4-30),'Документы'!$E$6:$E$505,"&gt;="&amp;('Сводка'!$C$4-60)))</f>
        <v/>
      </c>
      <c r="G100" s="26">
        <f>IF($A100="","",SUMIFS('Документы'!$F$6:$F$505,'Документы'!$B$6:$B$505,$A100,'Документы'!$F$6:$F$505,"&gt;0",'Документы'!$E$6:$E$505,"&lt;"&amp;('Сводка'!$C$4-60),'Документы'!$E$6:$E$505,"&gt;="&amp;('Сводка'!$C$4-90)))</f>
        <v/>
      </c>
      <c r="H100" s="26">
        <f>IF($A100="","",SUMIFS('Документы'!$F$6:$F$505,'Документы'!$B$6:$B$505,$A100,'Документы'!$F$6:$F$505,"&gt;0",'Документы'!$E$6:$E$505,"&lt;"&amp;('Сводка'!$C$4-90)))</f>
        <v/>
      </c>
      <c r="I100" s="26">
        <f>IF($A100="","",SUM(E100:H100))</f>
        <v/>
      </c>
      <c r="J100" s="36">
        <f>IF(OR($A100="",N(C100)=0),"",I100/C100)</f>
        <v/>
      </c>
      <c r="K100" s="9">
        <f>IF($A100="","",MAX(0,SUMPRODUCT(MAX(('Документы'!$B$6:$B$505=$A100)*('Документы'!$F$6:$F$505&gt;0)*('Документы'!$E$6:$E$505&lt;&gt;"")*('Сводка'!$C$4-'Документы'!$E$6:$E$505)))))</f>
        <v/>
      </c>
      <c r="L100" s="26">
        <f>IF($A100="","",SUMIFS('Документы'!$F$6:$F$505,'Документы'!$B$6:$B$505,$A100,'Документы'!$F$6:$F$505,"&lt;0"))</f>
        <v/>
      </c>
    </row>
    <row r="101">
      <c r="A101" s="11" t="n"/>
      <c r="B101" s="10">
        <f>IF($A101="","",INDEX('Документы'!$A$6:$A$505,MATCH($A101,'Документы'!$B$6:$B$505,0)))</f>
        <v/>
      </c>
      <c r="C101" s="26">
        <f>IF($A101="","",SUMIFS('Документы'!$F$6:$F$505,'Документы'!$B$6:$B$505,$A101,'Документы'!$F$6:$F$505,"&gt;0"))</f>
        <v/>
      </c>
      <c r="D101" s="26">
        <f>IF($A101="","",SUMIFS('Документы'!$F$6:$F$505,'Документы'!$B$6:$B$505,$A101,'Документы'!$F$6:$F$505,"&gt;0",'Документы'!$E$6:$E$505,"&gt;="&amp;'Сводка'!$C$4))</f>
        <v/>
      </c>
      <c r="E101" s="26">
        <f>IF($A101="","",SUMIFS('Документы'!$F$6:$F$505,'Документы'!$B$6:$B$505,$A101,'Документы'!$F$6:$F$505,"&gt;0",'Документы'!$E$6:$E$505,"&lt;"&amp;'Сводка'!$C$4,'Документы'!$E$6:$E$505,"&gt;="&amp;('Сводка'!$C$4-30)))</f>
        <v/>
      </c>
      <c r="F101" s="26">
        <f>IF($A101="","",SUMIFS('Документы'!$F$6:$F$505,'Документы'!$B$6:$B$505,$A101,'Документы'!$F$6:$F$505,"&gt;0",'Документы'!$E$6:$E$505,"&lt;"&amp;('Сводка'!$C$4-30),'Документы'!$E$6:$E$505,"&gt;="&amp;('Сводка'!$C$4-60)))</f>
        <v/>
      </c>
      <c r="G101" s="26">
        <f>IF($A101="","",SUMIFS('Документы'!$F$6:$F$505,'Документы'!$B$6:$B$505,$A101,'Документы'!$F$6:$F$505,"&gt;0",'Документы'!$E$6:$E$505,"&lt;"&amp;('Сводка'!$C$4-60),'Документы'!$E$6:$E$505,"&gt;="&amp;('Сводка'!$C$4-90)))</f>
        <v/>
      </c>
      <c r="H101" s="26">
        <f>IF($A101="","",SUMIFS('Документы'!$F$6:$F$505,'Документы'!$B$6:$B$505,$A101,'Документы'!$F$6:$F$505,"&gt;0",'Документы'!$E$6:$E$505,"&lt;"&amp;('Сводка'!$C$4-90)))</f>
        <v/>
      </c>
      <c r="I101" s="26">
        <f>IF($A101="","",SUM(E101:H101))</f>
        <v/>
      </c>
      <c r="J101" s="36">
        <f>IF(OR($A101="",N(C101)=0),"",I101/C101)</f>
        <v/>
      </c>
      <c r="K101" s="9">
        <f>IF($A101="","",MAX(0,SUMPRODUCT(MAX(('Документы'!$B$6:$B$505=$A101)*('Документы'!$F$6:$F$505&gt;0)*('Документы'!$E$6:$E$505&lt;&gt;"")*('Сводка'!$C$4-'Документы'!$E$6:$E$505)))))</f>
        <v/>
      </c>
      <c r="L101" s="26">
        <f>IF($A101="","",SUMIFS('Документы'!$F$6:$F$505,'Документы'!$B$6:$B$505,$A101,'Документы'!$F$6:$F$505,"&lt;0"))</f>
        <v/>
      </c>
    </row>
    <row r="102">
      <c r="A102" s="11" t="n"/>
      <c r="B102" s="10">
        <f>IF($A102="","",INDEX('Документы'!$A$6:$A$505,MATCH($A102,'Документы'!$B$6:$B$505,0)))</f>
        <v/>
      </c>
      <c r="C102" s="26">
        <f>IF($A102="","",SUMIFS('Документы'!$F$6:$F$505,'Документы'!$B$6:$B$505,$A102,'Документы'!$F$6:$F$505,"&gt;0"))</f>
        <v/>
      </c>
      <c r="D102" s="26">
        <f>IF($A102="","",SUMIFS('Документы'!$F$6:$F$505,'Документы'!$B$6:$B$505,$A102,'Документы'!$F$6:$F$505,"&gt;0",'Документы'!$E$6:$E$505,"&gt;="&amp;'Сводка'!$C$4))</f>
        <v/>
      </c>
      <c r="E102" s="26">
        <f>IF($A102="","",SUMIFS('Документы'!$F$6:$F$505,'Документы'!$B$6:$B$505,$A102,'Документы'!$F$6:$F$505,"&gt;0",'Документы'!$E$6:$E$505,"&lt;"&amp;'Сводка'!$C$4,'Документы'!$E$6:$E$505,"&gt;="&amp;('Сводка'!$C$4-30)))</f>
        <v/>
      </c>
      <c r="F102" s="26">
        <f>IF($A102="","",SUMIFS('Документы'!$F$6:$F$505,'Документы'!$B$6:$B$505,$A102,'Документы'!$F$6:$F$505,"&gt;0",'Документы'!$E$6:$E$505,"&lt;"&amp;('Сводка'!$C$4-30),'Документы'!$E$6:$E$505,"&gt;="&amp;('Сводка'!$C$4-60)))</f>
        <v/>
      </c>
      <c r="G102" s="26">
        <f>IF($A102="","",SUMIFS('Документы'!$F$6:$F$505,'Документы'!$B$6:$B$505,$A102,'Документы'!$F$6:$F$505,"&gt;0",'Документы'!$E$6:$E$505,"&lt;"&amp;('Сводка'!$C$4-60),'Документы'!$E$6:$E$505,"&gt;="&amp;('Сводка'!$C$4-90)))</f>
        <v/>
      </c>
      <c r="H102" s="26">
        <f>IF($A102="","",SUMIFS('Документы'!$F$6:$F$505,'Документы'!$B$6:$B$505,$A102,'Документы'!$F$6:$F$505,"&gt;0",'Документы'!$E$6:$E$505,"&lt;"&amp;('Сводка'!$C$4-90)))</f>
        <v/>
      </c>
      <c r="I102" s="26">
        <f>IF($A102="","",SUM(E102:H102))</f>
        <v/>
      </c>
      <c r="J102" s="36">
        <f>IF(OR($A102="",N(C102)=0),"",I102/C102)</f>
        <v/>
      </c>
      <c r="K102" s="9">
        <f>IF($A102="","",MAX(0,SUMPRODUCT(MAX(('Документы'!$B$6:$B$505=$A102)*('Документы'!$F$6:$F$505&gt;0)*('Документы'!$E$6:$E$505&lt;&gt;"")*('Сводка'!$C$4-'Документы'!$E$6:$E$505)))))</f>
        <v/>
      </c>
      <c r="L102" s="26">
        <f>IF($A102="","",SUMIFS('Документы'!$F$6:$F$505,'Документы'!$B$6:$B$505,$A102,'Документы'!$F$6:$F$505,"&lt;0"))</f>
        <v/>
      </c>
    </row>
    <row r="103">
      <c r="A103" s="11" t="n"/>
      <c r="B103" s="10">
        <f>IF($A103="","",INDEX('Документы'!$A$6:$A$505,MATCH($A103,'Документы'!$B$6:$B$505,0)))</f>
        <v/>
      </c>
      <c r="C103" s="26">
        <f>IF($A103="","",SUMIFS('Документы'!$F$6:$F$505,'Документы'!$B$6:$B$505,$A103,'Документы'!$F$6:$F$505,"&gt;0"))</f>
        <v/>
      </c>
      <c r="D103" s="26">
        <f>IF($A103="","",SUMIFS('Документы'!$F$6:$F$505,'Документы'!$B$6:$B$505,$A103,'Документы'!$F$6:$F$505,"&gt;0",'Документы'!$E$6:$E$505,"&gt;="&amp;'Сводка'!$C$4))</f>
        <v/>
      </c>
      <c r="E103" s="26">
        <f>IF($A103="","",SUMIFS('Документы'!$F$6:$F$505,'Документы'!$B$6:$B$505,$A103,'Документы'!$F$6:$F$505,"&gt;0",'Документы'!$E$6:$E$505,"&lt;"&amp;'Сводка'!$C$4,'Документы'!$E$6:$E$505,"&gt;="&amp;('Сводка'!$C$4-30)))</f>
        <v/>
      </c>
      <c r="F103" s="26">
        <f>IF($A103="","",SUMIFS('Документы'!$F$6:$F$505,'Документы'!$B$6:$B$505,$A103,'Документы'!$F$6:$F$505,"&gt;0",'Документы'!$E$6:$E$505,"&lt;"&amp;('Сводка'!$C$4-30),'Документы'!$E$6:$E$505,"&gt;="&amp;('Сводка'!$C$4-60)))</f>
        <v/>
      </c>
      <c r="G103" s="26">
        <f>IF($A103="","",SUMIFS('Документы'!$F$6:$F$505,'Документы'!$B$6:$B$505,$A103,'Документы'!$F$6:$F$505,"&gt;0",'Документы'!$E$6:$E$505,"&lt;"&amp;('Сводка'!$C$4-60),'Документы'!$E$6:$E$505,"&gt;="&amp;('Сводка'!$C$4-90)))</f>
        <v/>
      </c>
      <c r="H103" s="26">
        <f>IF($A103="","",SUMIFS('Документы'!$F$6:$F$505,'Документы'!$B$6:$B$505,$A103,'Документы'!$F$6:$F$505,"&gt;0",'Документы'!$E$6:$E$505,"&lt;"&amp;('Сводка'!$C$4-90)))</f>
        <v/>
      </c>
      <c r="I103" s="26">
        <f>IF($A103="","",SUM(E103:H103))</f>
        <v/>
      </c>
      <c r="J103" s="36">
        <f>IF(OR($A103="",N(C103)=0),"",I103/C103)</f>
        <v/>
      </c>
      <c r="K103" s="9">
        <f>IF($A103="","",MAX(0,SUMPRODUCT(MAX(('Документы'!$B$6:$B$505=$A103)*('Документы'!$F$6:$F$505&gt;0)*('Документы'!$E$6:$E$505&lt;&gt;"")*('Сводка'!$C$4-'Документы'!$E$6:$E$505)))))</f>
        <v/>
      </c>
      <c r="L103" s="26">
        <f>IF($A103="","",SUMIFS('Документы'!$F$6:$F$505,'Документы'!$B$6:$B$505,$A103,'Документы'!$F$6:$F$505,"&lt;0"))</f>
        <v/>
      </c>
    </row>
    <row r="104">
      <c r="A104" s="11" t="n"/>
      <c r="B104" s="10">
        <f>IF($A104="","",INDEX('Документы'!$A$6:$A$505,MATCH($A104,'Документы'!$B$6:$B$505,0)))</f>
        <v/>
      </c>
      <c r="C104" s="26">
        <f>IF($A104="","",SUMIFS('Документы'!$F$6:$F$505,'Документы'!$B$6:$B$505,$A104,'Документы'!$F$6:$F$505,"&gt;0"))</f>
        <v/>
      </c>
      <c r="D104" s="26">
        <f>IF($A104="","",SUMIFS('Документы'!$F$6:$F$505,'Документы'!$B$6:$B$505,$A104,'Документы'!$F$6:$F$505,"&gt;0",'Документы'!$E$6:$E$505,"&gt;="&amp;'Сводка'!$C$4))</f>
        <v/>
      </c>
      <c r="E104" s="26">
        <f>IF($A104="","",SUMIFS('Документы'!$F$6:$F$505,'Документы'!$B$6:$B$505,$A104,'Документы'!$F$6:$F$505,"&gt;0",'Документы'!$E$6:$E$505,"&lt;"&amp;'Сводка'!$C$4,'Документы'!$E$6:$E$505,"&gt;="&amp;('Сводка'!$C$4-30)))</f>
        <v/>
      </c>
      <c r="F104" s="26">
        <f>IF($A104="","",SUMIFS('Документы'!$F$6:$F$505,'Документы'!$B$6:$B$505,$A104,'Документы'!$F$6:$F$505,"&gt;0",'Документы'!$E$6:$E$505,"&lt;"&amp;('Сводка'!$C$4-30),'Документы'!$E$6:$E$505,"&gt;="&amp;('Сводка'!$C$4-60)))</f>
        <v/>
      </c>
      <c r="G104" s="26">
        <f>IF($A104="","",SUMIFS('Документы'!$F$6:$F$505,'Документы'!$B$6:$B$505,$A104,'Документы'!$F$6:$F$505,"&gt;0",'Документы'!$E$6:$E$505,"&lt;"&amp;('Сводка'!$C$4-60),'Документы'!$E$6:$E$505,"&gt;="&amp;('Сводка'!$C$4-90)))</f>
        <v/>
      </c>
      <c r="H104" s="26">
        <f>IF($A104="","",SUMIFS('Документы'!$F$6:$F$505,'Документы'!$B$6:$B$505,$A104,'Документы'!$F$6:$F$505,"&gt;0",'Документы'!$E$6:$E$505,"&lt;"&amp;('Сводка'!$C$4-90)))</f>
        <v/>
      </c>
      <c r="I104" s="26">
        <f>IF($A104="","",SUM(E104:H104))</f>
        <v/>
      </c>
      <c r="J104" s="36">
        <f>IF(OR($A104="",N(C104)=0),"",I104/C104)</f>
        <v/>
      </c>
      <c r="K104" s="9">
        <f>IF($A104="","",MAX(0,SUMPRODUCT(MAX(('Документы'!$B$6:$B$505=$A104)*('Документы'!$F$6:$F$505&gt;0)*('Документы'!$E$6:$E$505&lt;&gt;"")*('Сводка'!$C$4-'Документы'!$E$6:$E$505)))))</f>
        <v/>
      </c>
      <c r="L104" s="26">
        <f>IF($A104="","",SUMIFS('Документы'!$F$6:$F$505,'Документы'!$B$6:$B$505,$A104,'Документы'!$F$6:$F$505,"&lt;0"))</f>
        <v/>
      </c>
    </row>
    <row r="105">
      <c r="A105" s="11" t="n"/>
      <c r="B105" s="10">
        <f>IF($A105="","",INDEX('Документы'!$A$6:$A$505,MATCH($A105,'Документы'!$B$6:$B$505,0)))</f>
        <v/>
      </c>
      <c r="C105" s="26">
        <f>IF($A105="","",SUMIFS('Документы'!$F$6:$F$505,'Документы'!$B$6:$B$505,$A105,'Документы'!$F$6:$F$505,"&gt;0"))</f>
        <v/>
      </c>
      <c r="D105" s="26">
        <f>IF($A105="","",SUMIFS('Документы'!$F$6:$F$505,'Документы'!$B$6:$B$505,$A105,'Документы'!$F$6:$F$505,"&gt;0",'Документы'!$E$6:$E$505,"&gt;="&amp;'Сводка'!$C$4))</f>
        <v/>
      </c>
      <c r="E105" s="26">
        <f>IF($A105="","",SUMIFS('Документы'!$F$6:$F$505,'Документы'!$B$6:$B$505,$A105,'Документы'!$F$6:$F$505,"&gt;0",'Документы'!$E$6:$E$505,"&lt;"&amp;'Сводка'!$C$4,'Документы'!$E$6:$E$505,"&gt;="&amp;('Сводка'!$C$4-30)))</f>
        <v/>
      </c>
      <c r="F105" s="26">
        <f>IF($A105="","",SUMIFS('Документы'!$F$6:$F$505,'Документы'!$B$6:$B$505,$A105,'Документы'!$F$6:$F$505,"&gt;0",'Документы'!$E$6:$E$505,"&lt;"&amp;('Сводка'!$C$4-30),'Документы'!$E$6:$E$505,"&gt;="&amp;('Сводка'!$C$4-60)))</f>
        <v/>
      </c>
      <c r="G105" s="26">
        <f>IF($A105="","",SUMIFS('Документы'!$F$6:$F$505,'Документы'!$B$6:$B$505,$A105,'Документы'!$F$6:$F$505,"&gt;0",'Документы'!$E$6:$E$505,"&lt;"&amp;('Сводка'!$C$4-60),'Документы'!$E$6:$E$505,"&gt;="&amp;('Сводка'!$C$4-90)))</f>
        <v/>
      </c>
      <c r="H105" s="26">
        <f>IF($A105="","",SUMIFS('Документы'!$F$6:$F$505,'Документы'!$B$6:$B$505,$A105,'Документы'!$F$6:$F$505,"&gt;0",'Документы'!$E$6:$E$505,"&lt;"&amp;('Сводка'!$C$4-90)))</f>
        <v/>
      </c>
      <c r="I105" s="26">
        <f>IF($A105="","",SUM(E105:H105))</f>
        <v/>
      </c>
      <c r="J105" s="36">
        <f>IF(OR($A105="",N(C105)=0),"",I105/C105)</f>
        <v/>
      </c>
      <c r="K105" s="9">
        <f>IF($A105="","",MAX(0,SUMPRODUCT(MAX(('Документы'!$B$6:$B$505=$A105)*('Документы'!$F$6:$F$505&gt;0)*('Документы'!$E$6:$E$505&lt;&gt;"")*('Сводка'!$C$4-'Документы'!$E$6:$E$505)))))</f>
        <v/>
      </c>
      <c r="L105" s="26">
        <f>IF($A105="","",SUMIFS('Документы'!$F$6:$F$505,'Документы'!$B$6:$B$505,$A105,'Документы'!$F$6:$F$505,"&lt;0"))</f>
        <v/>
      </c>
    </row>
    <row r="106">
      <c r="A106" s="11" t="n"/>
      <c r="B106" s="10">
        <f>IF($A106="","",INDEX('Документы'!$A$6:$A$505,MATCH($A106,'Документы'!$B$6:$B$505,0)))</f>
        <v/>
      </c>
      <c r="C106" s="26">
        <f>IF($A106="","",SUMIFS('Документы'!$F$6:$F$505,'Документы'!$B$6:$B$505,$A106,'Документы'!$F$6:$F$505,"&gt;0"))</f>
        <v/>
      </c>
      <c r="D106" s="26">
        <f>IF($A106="","",SUMIFS('Документы'!$F$6:$F$505,'Документы'!$B$6:$B$505,$A106,'Документы'!$F$6:$F$505,"&gt;0",'Документы'!$E$6:$E$505,"&gt;="&amp;'Сводка'!$C$4))</f>
        <v/>
      </c>
      <c r="E106" s="26">
        <f>IF($A106="","",SUMIFS('Документы'!$F$6:$F$505,'Документы'!$B$6:$B$505,$A106,'Документы'!$F$6:$F$505,"&gt;0",'Документы'!$E$6:$E$505,"&lt;"&amp;'Сводка'!$C$4,'Документы'!$E$6:$E$505,"&gt;="&amp;('Сводка'!$C$4-30)))</f>
        <v/>
      </c>
      <c r="F106" s="26">
        <f>IF($A106="","",SUMIFS('Документы'!$F$6:$F$505,'Документы'!$B$6:$B$505,$A106,'Документы'!$F$6:$F$505,"&gt;0",'Документы'!$E$6:$E$505,"&lt;"&amp;('Сводка'!$C$4-30),'Документы'!$E$6:$E$505,"&gt;="&amp;('Сводка'!$C$4-60)))</f>
        <v/>
      </c>
      <c r="G106" s="26">
        <f>IF($A106="","",SUMIFS('Документы'!$F$6:$F$505,'Документы'!$B$6:$B$505,$A106,'Документы'!$F$6:$F$505,"&gt;0",'Документы'!$E$6:$E$505,"&lt;"&amp;('Сводка'!$C$4-60),'Документы'!$E$6:$E$505,"&gt;="&amp;('Сводка'!$C$4-90)))</f>
        <v/>
      </c>
      <c r="H106" s="26">
        <f>IF($A106="","",SUMIFS('Документы'!$F$6:$F$505,'Документы'!$B$6:$B$505,$A106,'Документы'!$F$6:$F$505,"&gt;0",'Документы'!$E$6:$E$505,"&lt;"&amp;('Сводка'!$C$4-90)))</f>
        <v/>
      </c>
      <c r="I106" s="26">
        <f>IF($A106="","",SUM(E106:H106))</f>
        <v/>
      </c>
      <c r="J106" s="36">
        <f>IF(OR($A106="",N(C106)=0),"",I106/C106)</f>
        <v/>
      </c>
      <c r="K106" s="9">
        <f>IF($A106="","",MAX(0,SUMPRODUCT(MAX(('Документы'!$B$6:$B$505=$A106)*('Документы'!$F$6:$F$505&gt;0)*('Документы'!$E$6:$E$505&lt;&gt;"")*('Сводка'!$C$4-'Документы'!$E$6:$E$505)))))</f>
        <v/>
      </c>
      <c r="L106" s="26">
        <f>IF($A106="","",SUMIFS('Документы'!$F$6:$F$505,'Документы'!$B$6:$B$505,$A106,'Документы'!$F$6:$F$505,"&lt;0"))</f>
        <v/>
      </c>
    </row>
    <row r="107">
      <c r="A107" s="11" t="n"/>
      <c r="B107" s="10">
        <f>IF($A107="","",INDEX('Документы'!$A$6:$A$505,MATCH($A107,'Документы'!$B$6:$B$505,0)))</f>
        <v/>
      </c>
      <c r="C107" s="26">
        <f>IF($A107="","",SUMIFS('Документы'!$F$6:$F$505,'Документы'!$B$6:$B$505,$A107,'Документы'!$F$6:$F$505,"&gt;0"))</f>
        <v/>
      </c>
      <c r="D107" s="26">
        <f>IF($A107="","",SUMIFS('Документы'!$F$6:$F$505,'Документы'!$B$6:$B$505,$A107,'Документы'!$F$6:$F$505,"&gt;0",'Документы'!$E$6:$E$505,"&gt;="&amp;'Сводка'!$C$4))</f>
        <v/>
      </c>
      <c r="E107" s="26">
        <f>IF($A107="","",SUMIFS('Документы'!$F$6:$F$505,'Документы'!$B$6:$B$505,$A107,'Документы'!$F$6:$F$505,"&gt;0",'Документы'!$E$6:$E$505,"&lt;"&amp;'Сводка'!$C$4,'Документы'!$E$6:$E$505,"&gt;="&amp;('Сводка'!$C$4-30)))</f>
        <v/>
      </c>
      <c r="F107" s="26">
        <f>IF($A107="","",SUMIFS('Документы'!$F$6:$F$505,'Документы'!$B$6:$B$505,$A107,'Документы'!$F$6:$F$505,"&gt;0",'Документы'!$E$6:$E$505,"&lt;"&amp;('Сводка'!$C$4-30),'Документы'!$E$6:$E$505,"&gt;="&amp;('Сводка'!$C$4-60)))</f>
        <v/>
      </c>
      <c r="G107" s="26">
        <f>IF($A107="","",SUMIFS('Документы'!$F$6:$F$505,'Документы'!$B$6:$B$505,$A107,'Документы'!$F$6:$F$505,"&gt;0",'Документы'!$E$6:$E$505,"&lt;"&amp;('Сводка'!$C$4-60),'Документы'!$E$6:$E$505,"&gt;="&amp;('Сводка'!$C$4-90)))</f>
        <v/>
      </c>
      <c r="H107" s="26">
        <f>IF($A107="","",SUMIFS('Документы'!$F$6:$F$505,'Документы'!$B$6:$B$505,$A107,'Документы'!$F$6:$F$505,"&gt;0",'Документы'!$E$6:$E$505,"&lt;"&amp;('Сводка'!$C$4-90)))</f>
        <v/>
      </c>
      <c r="I107" s="26">
        <f>IF($A107="","",SUM(E107:H107))</f>
        <v/>
      </c>
      <c r="J107" s="36">
        <f>IF(OR($A107="",N(C107)=0),"",I107/C107)</f>
        <v/>
      </c>
      <c r="K107" s="9">
        <f>IF($A107="","",MAX(0,SUMPRODUCT(MAX(('Документы'!$B$6:$B$505=$A107)*('Документы'!$F$6:$F$505&gt;0)*('Документы'!$E$6:$E$505&lt;&gt;"")*('Сводка'!$C$4-'Документы'!$E$6:$E$505)))))</f>
        <v/>
      </c>
      <c r="L107" s="26">
        <f>IF($A107="","",SUMIFS('Документы'!$F$6:$F$505,'Документы'!$B$6:$B$505,$A107,'Документы'!$F$6:$F$505,"&lt;0"))</f>
        <v/>
      </c>
    </row>
    <row r="108">
      <c r="A108" s="11" t="n"/>
      <c r="B108" s="10">
        <f>IF($A108="","",INDEX('Документы'!$A$6:$A$505,MATCH($A108,'Документы'!$B$6:$B$505,0)))</f>
        <v/>
      </c>
      <c r="C108" s="26">
        <f>IF($A108="","",SUMIFS('Документы'!$F$6:$F$505,'Документы'!$B$6:$B$505,$A108,'Документы'!$F$6:$F$505,"&gt;0"))</f>
        <v/>
      </c>
      <c r="D108" s="26">
        <f>IF($A108="","",SUMIFS('Документы'!$F$6:$F$505,'Документы'!$B$6:$B$505,$A108,'Документы'!$F$6:$F$505,"&gt;0",'Документы'!$E$6:$E$505,"&gt;="&amp;'Сводка'!$C$4))</f>
        <v/>
      </c>
      <c r="E108" s="26">
        <f>IF($A108="","",SUMIFS('Документы'!$F$6:$F$505,'Документы'!$B$6:$B$505,$A108,'Документы'!$F$6:$F$505,"&gt;0",'Документы'!$E$6:$E$505,"&lt;"&amp;'Сводка'!$C$4,'Документы'!$E$6:$E$505,"&gt;="&amp;('Сводка'!$C$4-30)))</f>
        <v/>
      </c>
      <c r="F108" s="26">
        <f>IF($A108="","",SUMIFS('Документы'!$F$6:$F$505,'Документы'!$B$6:$B$505,$A108,'Документы'!$F$6:$F$505,"&gt;0",'Документы'!$E$6:$E$505,"&lt;"&amp;('Сводка'!$C$4-30),'Документы'!$E$6:$E$505,"&gt;="&amp;('Сводка'!$C$4-60)))</f>
        <v/>
      </c>
      <c r="G108" s="26">
        <f>IF($A108="","",SUMIFS('Документы'!$F$6:$F$505,'Документы'!$B$6:$B$505,$A108,'Документы'!$F$6:$F$505,"&gt;0",'Документы'!$E$6:$E$505,"&lt;"&amp;('Сводка'!$C$4-60),'Документы'!$E$6:$E$505,"&gt;="&amp;('Сводка'!$C$4-90)))</f>
        <v/>
      </c>
      <c r="H108" s="26">
        <f>IF($A108="","",SUMIFS('Документы'!$F$6:$F$505,'Документы'!$B$6:$B$505,$A108,'Документы'!$F$6:$F$505,"&gt;0",'Документы'!$E$6:$E$505,"&lt;"&amp;('Сводка'!$C$4-90)))</f>
        <v/>
      </c>
      <c r="I108" s="26">
        <f>IF($A108="","",SUM(E108:H108))</f>
        <v/>
      </c>
      <c r="J108" s="36">
        <f>IF(OR($A108="",N(C108)=0),"",I108/C108)</f>
        <v/>
      </c>
      <c r="K108" s="9">
        <f>IF($A108="","",MAX(0,SUMPRODUCT(MAX(('Документы'!$B$6:$B$505=$A108)*('Документы'!$F$6:$F$505&gt;0)*('Документы'!$E$6:$E$505&lt;&gt;"")*('Сводка'!$C$4-'Документы'!$E$6:$E$505)))))</f>
        <v/>
      </c>
      <c r="L108" s="26">
        <f>IF($A108="","",SUMIFS('Документы'!$F$6:$F$505,'Документы'!$B$6:$B$505,$A108,'Документы'!$F$6:$F$505,"&lt;0"))</f>
        <v/>
      </c>
    </row>
    <row r="109">
      <c r="A109" s="11" t="n"/>
      <c r="B109" s="10">
        <f>IF($A109="","",INDEX('Документы'!$A$6:$A$505,MATCH($A109,'Документы'!$B$6:$B$505,0)))</f>
        <v/>
      </c>
      <c r="C109" s="26">
        <f>IF($A109="","",SUMIFS('Документы'!$F$6:$F$505,'Документы'!$B$6:$B$505,$A109,'Документы'!$F$6:$F$505,"&gt;0"))</f>
        <v/>
      </c>
      <c r="D109" s="26">
        <f>IF($A109="","",SUMIFS('Документы'!$F$6:$F$505,'Документы'!$B$6:$B$505,$A109,'Документы'!$F$6:$F$505,"&gt;0",'Документы'!$E$6:$E$505,"&gt;="&amp;'Сводка'!$C$4))</f>
        <v/>
      </c>
      <c r="E109" s="26">
        <f>IF($A109="","",SUMIFS('Документы'!$F$6:$F$505,'Документы'!$B$6:$B$505,$A109,'Документы'!$F$6:$F$505,"&gt;0",'Документы'!$E$6:$E$505,"&lt;"&amp;'Сводка'!$C$4,'Документы'!$E$6:$E$505,"&gt;="&amp;('Сводка'!$C$4-30)))</f>
        <v/>
      </c>
      <c r="F109" s="26">
        <f>IF($A109="","",SUMIFS('Документы'!$F$6:$F$505,'Документы'!$B$6:$B$505,$A109,'Документы'!$F$6:$F$505,"&gt;0",'Документы'!$E$6:$E$505,"&lt;"&amp;('Сводка'!$C$4-30),'Документы'!$E$6:$E$505,"&gt;="&amp;('Сводка'!$C$4-60)))</f>
        <v/>
      </c>
      <c r="G109" s="26">
        <f>IF($A109="","",SUMIFS('Документы'!$F$6:$F$505,'Документы'!$B$6:$B$505,$A109,'Документы'!$F$6:$F$505,"&gt;0",'Документы'!$E$6:$E$505,"&lt;"&amp;('Сводка'!$C$4-60),'Документы'!$E$6:$E$505,"&gt;="&amp;('Сводка'!$C$4-90)))</f>
        <v/>
      </c>
      <c r="H109" s="26">
        <f>IF($A109="","",SUMIFS('Документы'!$F$6:$F$505,'Документы'!$B$6:$B$505,$A109,'Документы'!$F$6:$F$505,"&gt;0",'Документы'!$E$6:$E$505,"&lt;"&amp;('Сводка'!$C$4-90)))</f>
        <v/>
      </c>
      <c r="I109" s="26">
        <f>IF($A109="","",SUM(E109:H109))</f>
        <v/>
      </c>
      <c r="J109" s="36">
        <f>IF(OR($A109="",N(C109)=0),"",I109/C109)</f>
        <v/>
      </c>
      <c r="K109" s="9">
        <f>IF($A109="","",MAX(0,SUMPRODUCT(MAX(('Документы'!$B$6:$B$505=$A109)*('Документы'!$F$6:$F$505&gt;0)*('Документы'!$E$6:$E$505&lt;&gt;"")*('Сводка'!$C$4-'Документы'!$E$6:$E$505)))))</f>
        <v/>
      </c>
      <c r="L109" s="26">
        <f>IF($A109="","",SUMIFS('Документы'!$F$6:$F$505,'Документы'!$B$6:$B$505,$A109,'Документы'!$F$6:$F$505,"&lt;0"))</f>
        <v/>
      </c>
    </row>
    <row r="110">
      <c r="A110" s="11" t="n"/>
      <c r="B110" s="10">
        <f>IF($A110="","",INDEX('Документы'!$A$6:$A$505,MATCH($A110,'Документы'!$B$6:$B$505,0)))</f>
        <v/>
      </c>
      <c r="C110" s="26">
        <f>IF($A110="","",SUMIFS('Документы'!$F$6:$F$505,'Документы'!$B$6:$B$505,$A110,'Документы'!$F$6:$F$505,"&gt;0"))</f>
        <v/>
      </c>
      <c r="D110" s="26">
        <f>IF($A110="","",SUMIFS('Документы'!$F$6:$F$505,'Документы'!$B$6:$B$505,$A110,'Документы'!$F$6:$F$505,"&gt;0",'Документы'!$E$6:$E$505,"&gt;="&amp;'Сводка'!$C$4))</f>
        <v/>
      </c>
      <c r="E110" s="26">
        <f>IF($A110="","",SUMIFS('Документы'!$F$6:$F$505,'Документы'!$B$6:$B$505,$A110,'Документы'!$F$6:$F$505,"&gt;0",'Документы'!$E$6:$E$505,"&lt;"&amp;'Сводка'!$C$4,'Документы'!$E$6:$E$505,"&gt;="&amp;('Сводка'!$C$4-30)))</f>
        <v/>
      </c>
      <c r="F110" s="26">
        <f>IF($A110="","",SUMIFS('Документы'!$F$6:$F$505,'Документы'!$B$6:$B$505,$A110,'Документы'!$F$6:$F$505,"&gt;0",'Документы'!$E$6:$E$505,"&lt;"&amp;('Сводка'!$C$4-30),'Документы'!$E$6:$E$505,"&gt;="&amp;('Сводка'!$C$4-60)))</f>
        <v/>
      </c>
      <c r="G110" s="26">
        <f>IF($A110="","",SUMIFS('Документы'!$F$6:$F$505,'Документы'!$B$6:$B$505,$A110,'Документы'!$F$6:$F$505,"&gt;0",'Документы'!$E$6:$E$505,"&lt;"&amp;('Сводка'!$C$4-60),'Документы'!$E$6:$E$505,"&gt;="&amp;('Сводка'!$C$4-90)))</f>
        <v/>
      </c>
      <c r="H110" s="26">
        <f>IF($A110="","",SUMIFS('Документы'!$F$6:$F$505,'Документы'!$B$6:$B$505,$A110,'Документы'!$F$6:$F$505,"&gt;0",'Документы'!$E$6:$E$505,"&lt;"&amp;('Сводка'!$C$4-90)))</f>
        <v/>
      </c>
      <c r="I110" s="26">
        <f>IF($A110="","",SUM(E110:H110))</f>
        <v/>
      </c>
      <c r="J110" s="36">
        <f>IF(OR($A110="",N(C110)=0),"",I110/C110)</f>
        <v/>
      </c>
      <c r="K110" s="9">
        <f>IF($A110="","",MAX(0,SUMPRODUCT(MAX(('Документы'!$B$6:$B$505=$A110)*('Документы'!$F$6:$F$505&gt;0)*('Документы'!$E$6:$E$505&lt;&gt;"")*('Сводка'!$C$4-'Документы'!$E$6:$E$505)))))</f>
        <v/>
      </c>
      <c r="L110" s="26">
        <f>IF($A110="","",SUMIFS('Документы'!$F$6:$F$505,'Документы'!$B$6:$B$505,$A110,'Документы'!$F$6:$F$505,"&lt;0"))</f>
        <v/>
      </c>
    </row>
    <row r="111">
      <c r="A111" s="11" t="n"/>
      <c r="B111" s="10">
        <f>IF($A111="","",INDEX('Документы'!$A$6:$A$505,MATCH($A111,'Документы'!$B$6:$B$505,0)))</f>
        <v/>
      </c>
      <c r="C111" s="26">
        <f>IF($A111="","",SUMIFS('Документы'!$F$6:$F$505,'Документы'!$B$6:$B$505,$A111,'Документы'!$F$6:$F$505,"&gt;0"))</f>
        <v/>
      </c>
      <c r="D111" s="26">
        <f>IF($A111="","",SUMIFS('Документы'!$F$6:$F$505,'Документы'!$B$6:$B$505,$A111,'Документы'!$F$6:$F$505,"&gt;0",'Документы'!$E$6:$E$505,"&gt;="&amp;'Сводка'!$C$4))</f>
        <v/>
      </c>
      <c r="E111" s="26">
        <f>IF($A111="","",SUMIFS('Документы'!$F$6:$F$505,'Документы'!$B$6:$B$505,$A111,'Документы'!$F$6:$F$505,"&gt;0",'Документы'!$E$6:$E$505,"&lt;"&amp;'Сводка'!$C$4,'Документы'!$E$6:$E$505,"&gt;="&amp;('Сводка'!$C$4-30)))</f>
        <v/>
      </c>
      <c r="F111" s="26">
        <f>IF($A111="","",SUMIFS('Документы'!$F$6:$F$505,'Документы'!$B$6:$B$505,$A111,'Документы'!$F$6:$F$505,"&gt;0",'Документы'!$E$6:$E$505,"&lt;"&amp;('Сводка'!$C$4-30),'Документы'!$E$6:$E$505,"&gt;="&amp;('Сводка'!$C$4-60)))</f>
        <v/>
      </c>
      <c r="G111" s="26">
        <f>IF($A111="","",SUMIFS('Документы'!$F$6:$F$505,'Документы'!$B$6:$B$505,$A111,'Документы'!$F$6:$F$505,"&gt;0",'Документы'!$E$6:$E$505,"&lt;"&amp;('Сводка'!$C$4-60),'Документы'!$E$6:$E$505,"&gt;="&amp;('Сводка'!$C$4-90)))</f>
        <v/>
      </c>
      <c r="H111" s="26">
        <f>IF($A111="","",SUMIFS('Документы'!$F$6:$F$505,'Документы'!$B$6:$B$505,$A111,'Документы'!$F$6:$F$505,"&gt;0",'Документы'!$E$6:$E$505,"&lt;"&amp;('Сводка'!$C$4-90)))</f>
        <v/>
      </c>
      <c r="I111" s="26">
        <f>IF($A111="","",SUM(E111:H111))</f>
        <v/>
      </c>
      <c r="J111" s="36">
        <f>IF(OR($A111="",N(C111)=0),"",I111/C111)</f>
        <v/>
      </c>
      <c r="K111" s="9">
        <f>IF($A111="","",MAX(0,SUMPRODUCT(MAX(('Документы'!$B$6:$B$505=$A111)*('Документы'!$F$6:$F$505&gt;0)*('Документы'!$E$6:$E$505&lt;&gt;"")*('Сводка'!$C$4-'Документы'!$E$6:$E$505)))))</f>
        <v/>
      </c>
      <c r="L111" s="26">
        <f>IF($A111="","",SUMIFS('Документы'!$F$6:$F$505,'Документы'!$B$6:$B$505,$A111,'Документы'!$F$6:$F$505,"&lt;0"))</f>
        <v/>
      </c>
    </row>
    <row r="112">
      <c r="A112" s="11" t="n"/>
      <c r="B112" s="10">
        <f>IF($A112="","",INDEX('Документы'!$A$6:$A$505,MATCH($A112,'Документы'!$B$6:$B$505,0)))</f>
        <v/>
      </c>
      <c r="C112" s="26">
        <f>IF($A112="","",SUMIFS('Документы'!$F$6:$F$505,'Документы'!$B$6:$B$505,$A112,'Документы'!$F$6:$F$505,"&gt;0"))</f>
        <v/>
      </c>
      <c r="D112" s="26">
        <f>IF($A112="","",SUMIFS('Документы'!$F$6:$F$505,'Документы'!$B$6:$B$505,$A112,'Документы'!$F$6:$F$505,"&gt;0",'Документы'!$E$6:$E$505,"&gt;="&amp;'Сводка'!$C$4))</f>
        <v/>
      </c>
      <c r="E112" s="26">
        <f>IF($A112="","",SUMIFS('Документы'!$F$6:$F$505,'Документы'!$B$6:$B$505,$A112,'Документы'!$F$6:$F$505,"&gt;0",'Документы'!$E$6:$E$505,"&lt;"&amp;'Сводка'!$C$4,'Документы'!$E$6:$E$505,"&gt;="&amp;('Сводка'!$C$4-30)))</f>
        <v/>
      </c>
      <c r="F112" s="26">
        <f>IF($A112="","",SUMIFS('Документы'!$F$6:$F$505,'Документы'!$B$6:$B$505,$A112,'Документы'!$F$6:$F$505,"&gt;0",'Документы'!$E$6:$E$505,"&lt;"&amp;('Сводка'!$C$4-30),'Документы'!$E$6:$E$505,"&gt;="&amp;('Сводка'!$C$4-60)))</f>
        <v/>
      </c>
      <c r="G112" s="26">
        <f>IF($A112="","",SUMIFS('Документы'!$F$6:$F$505,'Документы'!$B$6:$B$505,$A112,'Документы'!$F$6:$F$505,"&gt;0",'Документы'!$E$6:$E$505,"&lt;"&amp;('Сводка'!$C$4-60),'Документы'!$E$6:$E$505,"&gt;="&amp;('Сводка'!$C$4-90)))</f>
        <v/>
      </c>
      <c r="H112" s="26">
        <f>IF($A112="","",SUMIFS('Документы'!$F$6:$F$505,'Документы'!$B$6:$B$505,$A112,'Документы'!$F$6:$F$505,"&gt;0",'Документы'!$E$6:$E$505,"&lt;"&amp;('Сводка'!$C$4-90)))</f>
        <v/>
      </c>
      <c r="I112" s="26">
        <f>IF($A112="","",SUM(E112:H112))</f>
        <v/>
      </c>
      <c r="J112" s="36">
        <f>IF(OR($A112="",N(C112)=0),"",I112/C112)</f>
        <v/>
      </c>
      <c r="K112" s="9">
        <f>IF($A112="","",MAX(0,SUMPRODUCT(MAX(('Документы'!$B$6:$B$505=$A112)*('Документы'!$F$6:$F$505&gt;0)*('Документы'!$E$6:$E$505&lt;&gt;"")*('Сводка'!$C$4-'Документы'!$E$6:$E$505)))))</f>
        <v/>
      </c>
      <c r="L112" s="26">
        <f>IF($A112="","",SUMIFS('Документы'!$F$6:$F$505,'Документы'!$B$6:$B$505,$A112,'Документы'!$F$6:$F$505,"&lt;0"))</f>
        <v/>
      </c>
    </row>
    <row r="113">
      <c r="A113" s="11" t="n"/>
      <c r="B113" s="10">
        <f>IF($A113="","",INDEX('Документы'!$A$6:$A$505,MATCH($A113,'Документы'!$B$6:$B$505,0)))</f>
        <v/>
      </c>
      <c r="C113" s="26">
        <f>IF($A113="","",SUMIFS('Документы'!$F$6:$F$505,'Документы'!$B$6:$B$505,$A113,'Документы'!$F$6:$F$505,"&gt;0"))</f>
        <v/>
      </c>
      <c r="D113" s="26">
        <f>IF($A113="","",SUMIFS('Документы'!$F$6:$F$505,'Документы'!$B$6:$B$505,$A113,'Документы'!$F$6:$F$505,"&gt;0",'Документы'!$E$6:$E$505,"&gt;="&amp;'Сводка'!$C$4))</f>
        <v/>
      </c>
      <c r="E113" s="26">
        <f>IF($A113="","",SUMIFS('Документы'!$F$6:$F$505,'Документы'!$B$6:$B$505,$A113,'Документы'!$F$6:$F$505,"&gt;0",'Документы'!$E$6:$E$505,"&lt;"&amp;'Сводка'!$C$4,'Документы'!$E$6:$E$505,"&gt;="&amp;('Сводка'!$C$4-30)))</f>
        <v/>
      </c>
      <c r="F113" s="26">
        <f>IF($A113="","",SUMIFS('Документы'!$F$6:$F$505,'Документы'!$B$6:$B$505,$A113,'Документы'!$F$6:$F$505,"&gt;0",'Документы'!$E$6:$E$505,"&lt;"&amp;('Сводка'!$C$4-30),'Документы'!$E$6:$E$505,"&gt;="&amp;('Сводка'!$C$4-60)))</f>
        <v/>
      </c>
      <c r="G113" s="26">
        <f>IF($A113="","",SUMIFS('Документы'!$F$6:$F$505,'Документы'!$B$6:$B$505,$A113,'Документы'!$F$6:$F$505,"&gt;0",'Документы'!$E$6:$E$505,"&lt;"&amp;('Сводка'!$C$4-60),'Документы'!$E$6:$E$505,"&gt;="&amp;('Сводка'!$C$4-90)))</f>
        <v/>
      </c>
      <c r="H113" s="26">
        <f>IF($A113="","",SUMIFS('Документы'!$F$6:$F$505,'Документы'!$B$6:$B$505,$A113,'Документы'!$F$6:$F$505,"&gt;0",'Документы'!$E$6:$E$505,"&lt;"&amp;('Сводка'!$C$4-90)))</f>
        <v/>
      </c>
      <c r="I113" s="26">
        <f>IF($A113="","",SUM(E113:H113))</f>
        <v/>
      </c>
      <c r="J113" s="36">
        <f>IF(OR($A113="",N(C113)=0),"",I113/C113)</f>
        <v/>
      </c>
      <c r="K113" s="9">
        <f>IF($A113="","",MAX(0,SUMPRODUCT(MAX(('Документы'!$B$6:$B$505=$A113)*('Документы'!$F$6:$F$505&gt;0)*('Документы'!$E$6:$E$505&lt;&gt;"")*('Сводка'!$C$4-'Документы'!$E$6:$E$505)))))</f>
        <v/>
      </c>
      <c r="L113" s="26">
        <f>IF($A113="","",SUMIFS('Документы'!$F$6:$F$505,'Документы'!$B$6:$B$505,$A113,'Документы'!$F$6:$F$505,"&lt;0"))</f>
        <v/>
      </c>
    </row>
    <row r="114">
      <c r="A114" s="11" t="n"/>
      <c r="B114" s="10">
        <f>IF($A114="","",INDEX('Документы'!$A$6:$A$505,MATCH($A114,'Документы'!$B$6:$B$505,0)))</f>
        <v/>
      </c>
      <c r="C114" s="26">
        <f>IF($A114="","",SUMIFS('Документы'!$F$6:$F$505,'Документы'!$B$6:$B$505,$A114,'Документы'!$F$6:$F$505,"&gt;0"))</f>
        <v/>
      </c>
      <c r="D114" s="26">
        <f>IF($A114="","",SUMIFS('Документы'!$F$6:$F$505,'Документы'!$B$6:$B$505,$A114,'Документы'!$F$6:$F$505,"&gt;0",'Документы'!$E$6:$E$505,"&gt;="&amp;'Сводка'!$C$4))</f>
        <v/>
      </c>
      <c r="E114" s="26">
        <f>IF($A114="","",SUMIFS('Документы'!$F$6:$F$505,'Документы'!$B$6:$B$505,$A114,'Документы'!$F$6:$F$505,"&gt;0",'Документы'!$E$6:$E$505,"&lt;"&amp;'Сводка'!$C$4,'Документы'!$E$6:$E$505,"&gt;="&amp;('Сводка'!$C$4-30)))</f>
        <v/>
      </c>
      <c r="F114" s="26">
        <f>IF($A114="","",SUMIFS('Документы'!$F$6:$F$505,'Документы'!$B$6:$B$505,$A114,'Документы'!$F$6:$F$505,"&gt;0",'Документы'!$E$6:$E$505,"&lt;"&amp;('Сводка'!$C$4-30),'Документы'!$E$6:$E$505,"&gt;="&amp;('Сводка'!$C$4-60)))</f>
        <v/>
      </c>
      <c r="G114" s="26">
        <f>IF($A114="","",SUMIFS('Документы'!$F$6:$F$505,'Документы'!$B$6:$B$505,$A114,'Документы'!$F$6:$F$505,"&gt;0",'Документы'!$E$6:$E$505,"&lt;"&amp;('Сводка'!$C$4-60),'Документы'!$E$6:$E$505,"&gt;="&amp;('Сводка'!$C$4-90)))</f>
        <v/>
      </c>
      <c r="H114" s="26">
        <f>IF($A114="","",SUMIFS('Документы'!$F$6:$F$505,'Документы'!$B$6:$B$505,$A114,'Документы'!$F$6:$F$505,"&gt;0",'Документы'!$E$6:$E$505,"&lt;"&amp;('Сводка'!$C$4-90)))</f>
        <v/>
      </c>
      <c r="I114" s="26">
        <f>IF($A114="","",SUM(E114:H114))</f>
        <v/>
      </c>
      <c r="J114" s="36">
        <f>IF(OR($A114="",N(C114)=0),"",I114/C114)</f>
        <v/>
      </c>
      <c r="K114" s="9">
        <f>IF($A114="","",MAX(0,SUMPRODUCT(MAX(('Документы'!$B$6:$B$505=$A114)*('Документы'!$F$6:$F$505&gt;0)*('Документы'!$E$6:$E$505&lt;&gt;"")*('Сводка'!$C$4-'Документы'!$E$6:$E$505)))))</f>
        <v/>
      </c>
      <c r="L114" s="26">
        <f>IF($A114="","",SUMIFS('Документы'!$F$6:$F$505,'Документы'!$B$6:$B$505,$A114,'Документы'!$F$6:$F$505,"&lt;0"))</f>
        <v/>
      </c>
    </row>
    <row r="115">
      <c r="A115" s="11" t="n"/>
      <c r="B115" s="10">
        <f>IF($A115="","",INDEX('Документы'!$A$6:$A$505,MATCH($A115,'Документы'!$B$6:$B$505,0)))</f>
        <v/>
      </c>
      <c r="C115" s="26">
        <f>IF($A115="","",SUMIFS('Документы'!$F$6:$F$505,'Документы'!$B$6:$B$505,$A115,'Документы'!$F$6:$F$505,"&gt;0"))</f>
        <v/>
      </c>
      <c r="D115" s="26">
        <f>IF($A115="","",SUMIFS('Документы'!$F$6:$F$505,'Документы'!$B$6:$B$505,$A115,'Документы'!$F$6:$F$505,"&gt;0",'Документы'!$E$6:$E$505,"&gt;="&amp;'Сводка'!$C$4))</f>
        <v/>
      </c>
      <c r="E115" s="26">
        <f>IF($A115="","",SUMIFS('Документы'!$F$6:$F$505,'Документы'!$B$6:$B$505,$A115,'Документы'!$F$6:$F$505,"&gt;0",'Документы'!$E$6:$E$505,"&lt;"&amp;'Сводка'!$C$4,'Документы'!$E$6:$E$505,"&gt;="&amp;('Сводка'!$C$4-30)))</f>
        <v/>
      </c>
      <c r="F115" s="26">
        <f>IF($A115="","",SUMIFS('Документы'!$F$6:$F$505,'Документы'!$B$6:$B$505,$A115,'Документы'!$F$6:$F$505,"&gt;0",'Документы'!$E$6:$E$505,"&lt;"&amp;('Сводка'!$C$4-30),'Документы'!$E$6:$E$505,"&gt;="&amp;('Сводка'!$C$4-60)))</f>
        <v/>
      </c>
      <c r="G115" s="26">
        <f>IF($A115="","",SUMIFS('Документы'!$F$6:$F$505,'Документы'!$B$6:$B$505,$A115,'Документы'!$F$6:$F$505,"&gt;0",'Документы'!$E$6:$E$505,"&lt;"&amp;('Сводка'!$C$4-60),'Документы'!$E$6:$E$505,"&gt;="&amp;('Сводка'!$C$4-90)))</f>
        <v/>
      </c>
      <c r="H115" s="26">
        <f>IF($A115="","",SUMIFS('Документы'!$F$6:$F$505,'Документы'!$B$6:$B$505,$A115,'Документы'!$F$6:$F$505,"&gt;0",'Документы'!$E$6:$E$505,"&lt;"&amp;('Сводка'!$C$4-90)))</f>
        <v/>
      </c>
      <c r="I115" s="26">
        <f>IF($A115="","",SUM(E115:H115))</f>
        <v/>
      </c>
      <c r="J115" s="36">
        <f>IF(OR($A115="",N(C115)=0),"",I115/C115)</f>
        <v/>
      </c>
      <c r="K115" s="9">
        <f>IF($A115="","",MAX(0,SUMPRODUCT(MAX(('Документы'!$B$6:$B$505=$A115)*('Документы'!$F$6:$F$505&gt;0)*('Документы'!$E$6:$E$505&lt;&gt;"")*('Сводка'!$C$4-'Документы'!$E$6:$E$505)))))</f>
        <v/>
      </c>
      <c r="L115" s="26">
        <f>IF($A115="","",SUMIFS('Документы'!$F$6:$F$505,'Документы'!$B$6:$B$505,$A115,'Документы'!$F$6:$F$505,"&lt;0"))</f>
        <v/>
      </c>
    </row>
    <row r="116">
      <c r="A116" s="11" t="n"/>
      <c r="B116" s="10">
        <f>IF($A116="","",INDEX('Документы'!$A$6:$A$505,MATCH($A116,'Документы'!$B$6:$B$505,0)))</f>
        <v/>
      </c>
      <c r="C116" s="26">
        <f>IF($A116="","",SUMIFS('Документы'!$F$6:$F$505,'Документы'!$B$6:$B$505,$A116,'Документы'!$F$6:$F$505,"&gt;0"))</f>
        <v/>
      </c>
      <c r="D116" s="26">
        <f>IF($A116="","",SUMIFS('Документы'!$F$6:$F$505,'Документы'!$B$6:$B$505,$A116,'Документы'!$F$6:$F$505,"&gt;0",'Документы'!$E$6:$E$505,"&gt;="&amp;'Сводка'!$C$4))</f>
        <v/>
      </c>
      <c r="E116" s="26">
        <f>IF($A116="","",SUMIFS('Документы'!$F$6:$F$505,'Документы'!$B$6:$B$505,$A116,'Документы'!$F$6:$F$505,"&gt;0",'Документы'!$E$6:$E$505,"&lt;"&amp;'Сводка'!$C$4,'Документы'!$E$6:$E$505,"&gt;="&amp;('Сводка'!$C$4-30)))</f>
        <v/>
      </c>
      <c r="F116" s="26">
        <f>IF($A116="","",SUMIFS('Документы'!$F$6:$F$505,'Документы'!$B$6:$B$505,$A116,'Документы'!$F$6:$F$505,"&gt;0",'Документы'!$E$6:$E$505,"&lt;"&amp;('Сводка'!$C$4-30),'Документы'!$E$6:$E$505,"&gt;="&amp;('Сводка'!$C$4-60)))</f>
        <v/>
      </c>
      <c r="G116" s="26">
        <f>IF($A116="","",SUMIFS('Документы'!$F$6:$F$505,'Документы'!$B$6:$B$505,$A116,'Документы'!$F$6:$F$505,"&gt;0",'Документы'!$E$6:$E$505,"&lt;"&amp;('Сводка'!$C$4-60),'Документы'!$E$6:$E$505,"&gt;="&amp;('Сводка'!$C$4-90)))</f>
        <v/>
      </c>
      <c r="H116" s="26">
        <f>IF($A116="","",SUMIFS('Документы'!$F$6:$F$505,'Документы'!$B$6:$B$505,$A116,'Документы'!$F$6:$F$505,"&gt;0",'Документы'!$E$6:$E$505,"&lt;"&amp;('Сводка'!$C$4-90)))</f>
        <v/>
      </c>
      <c r="I116" s="26">
        <f>IF($A116="","",SUM(E116:H116))</f>
        <v/>
      </c>
      <c r="J116" s="36">
        <f>IF(OR($A116="",N(C116)=0),"",I116/C116)</f>
        <v/>
      </c>
      <c r="K116" s="9">
        <f>IF($A116="","",MAX(0,SUMPRODUCT(MAX(('Документы'!$B$6:$B$505=$A116)*('Документы'!$F$6:$F$505&gt;0)*('Документы'!$E$6:$E$505&lt;&gt;"")*('Сводка'!$C$4-'Документы'!$E$6:$E$505)))))</f>
        <v/>
      </c>
      <c r="L116" s="26">
        <f>IF($A116="","",SUMIFS('Документы'!$F$6:$F$505,'Документы'!$B$6:$B$505,$A116,'Документы'!$F$6:$F$505,"&lt;0"))</f>
        <v/>
      </c>
    </row>
    <row r="117">
      <c r="A117" s="11" t="n"/>
      <c r="B117" s="10">
        <f>IF($A117="","",INDEX('Документы'!$A$6:$A$505,MATCH($A117,'Документы'!$B$6:$B$505,0)))</f>
        <v/>
      </c>
      <c r="C117" s="26">
        <f>IF($A117="","",SUMIFS('Документы'!$F$6:$F$505,'Документы'!$B$6:$B$505,$A117,'Документы'!$F$6:$F$505,"&gt;0"))</f>
        <v/>
      </c>
      <c r="D117" s="26">
        <f>IF($A117="","",SUMIFS('Документы'!$F$6:$F$505,'Документы'!$B$6:$B$505,$A117,'Документы'!$F$6:$F$505,"&gt;0",'Документы'!$E$6:$E$505,"&gt;="&amp;'Сводка'!$C$4))</f>
        <v/>
      </c>
      <c r="E117" s="26">
        <f>IF($A117="","",SUMIFS('Документы'!$F$6:$F$505,'Документы'!$B$6:$B$505,$A117,'Документы'!$F$6:$F$505,"&gt;0",'Документы'!$E$6:$E$505,"&lt;"&amp;'Сводка'!$C$4,'Документы'!$E$6:$E$505,"&gt;="&amp;('Сводка'!$C$4-30)))</f>
        <v/>
      </c>
      <c r="F117" s="26">
        <f>IF($A117="","",SUMIFS('Документы'!$F$6:$F$505,'Документы'!$B$6:$B$505,$A117,'Документы'!$F$6:$F$505,"&gt;0",'Документы'!$E$6:$E$505,"&lt;"&amp;('Сводка'!$C$4-30),'Документы'!$E$6:$E$505,"&gt;="&amp;('Сводка'!$C$4-60)))</f>
        <v/>
      </c>
      <c r="G117" s="26">
        <f>IF($A117="","",SUMIFS('Документы'!$F$6:$F$505,'Документы'!$B$6:$B$505,$A117,'Документы'!$F$6:$F$505,"&gt;0",'Документы'!$E$6:$E$505,"&lt;"&amp;('Сводка'!$C$4-60),'Документы'!$E$6:$E$505,"&gt;="&amp;('Сводка'!$C$4-90)))</f>
        <v/>
      </c>
      <c r="H117" s="26">
        <f>IF($A117="","",SUMIFS('Документы'!$F$6:$F$505,'Документы'!$B$6:$B$505,$A117,'Документы'!$F$6:$F$505,"&gt;0",'Документы'!$E$6:$E$505,"&lt;"&amp;('Сводка'!$C$4-90)))</f>
        <v/>
      </c>
      <c r="I117" s="26">
        <f>IF($A117="","",SUM(E117:H117))</f>
        <v/>
      </c>
      <c r="J117" s="36">
        <f>IF(OR($A117="",N(C117)=0),"",I117/C117)</f>
        <v/>
      </c>
      <c r="K117" s="9">
        <f>IF($A117="","",MAX(0,SUMPRODUCT(MAX(('Документы'!$B$6:$B$505=$A117)*('Документы'!$F$6:$F$505&gt;0)*('Документы'!$E$6:$E$505&lt;&gt;"")*('Сводка'!$C$4-'Документы'!$E$6:$E$505)))))</f>
        <v/>
      </c>
      <c r="L117" s="26">
        <f>IF($A117="","",SUMIFS('Документы'!$F$6:$F$505,'Документы'!$B$6:$B$505,$A117,'Документы'!$F$6:$F$505,"&lt;0"))</f>
        <v/>
      </c>
    </row>
    <row r="118">
      <c r="A118" s="11" t="n"/>
      <c r="B118" s="10">
        <f>IF($A118="","",INDEX('Документы'!$A$6:$A$505,MATCH($A118,'Документы'!$B$6:$B$505,0)))</f>
        <v/>
      </c>
      <c r="C118" s="26">
        <f>IF($A118="","",SUMIFS('Документы'!$F$6:$F$505,'Документы'!$B$6:$B$505,$A118,'Документы'!$F$6:$F$505,"&gt;0"))</f>
        <v/>
      </c>
      <c r="D118" s="26">
        <f>IF($A118="","",SUMIFS('Документы'!$F$6:$F$505,'Документы'!$B$6:$B$505,$A118,'Документы'!$F$6:$F$505,"&gt;0",'Документы'!$E$6:$E$505,"&gt;="&amp;'Сводка'!$C$4))</f>
        <v/>
      </c>
      <c r="E118" s="26">
        <f>IF($A118="","",SUMIFS('Документы'!$F$6:$F$505,'Документы'!$B$6:$B$505,$A118,'Документы'!$F$6:$F$505,"&gt;0",'Документы'!$E$6:$E$505,"&lt;"&amp;'Сводка'!$C$4,'Документы'!$E$6:$E$505,"&gt;="&amp;('Сводка'!$C$4-30)))</f>
        <v/>
      </c>
      <c r="F118" s="26">
        <f>IF($A118="","",SUMIFS('Документы'!$F$6:$F$505,'Документы'!$B$6:$B$505,$A118,'Документы'!$F$6:$F$505,"&gt;0",'Документы'!$E$6:$E$505,"&lt;"&amp;('Сводка'!$C$4-30),'Документы'!$E$6:$E$505,"&gt;="&amp;('Сводка'!$C$4-60)))</f>
        <v/>
      </c>
      <c r="G118" s="26">
        <f>IF($A118="","",SUMIFS('Документы'!$F$6:$F$505,'Документы'!$B$6:$B$505,$A118,'Документы'!$F$6:$F$505,"&gt;0",'Документы'!$E$6:$E$505,"&lt;"&amp;('Сводка'!$C$4-60),'Документы'!$E$6:$E$505,"&gt;="&amp;('Сводка'!$C$4-90)))</f>
        <v/>
      </c>
      <c r="H118" s="26">
        <f>IF($A118="","",SUMIFS('Документы'!$F$6:$F$505,'Документы'!$B$6:$B$505,$A118,'Документы'!$F$6:$F$505,"&gt;0",'Документы'!$E$6:$E$505,"&lt;"&amp;('Сводка'!$C$4-90)))</f>
        <v/>
      </c>
      <c r="I118" s="26">
        <f>IF($A118="","",SUM(E118:H118))</f>
        <v/>
      </c>
      <c r="J118" s="36">
        <f>IF(OR($A118="",N(C118)=0),"",I118/C118)</f>
        <v/>
      </c>
      <c r="K118" s="9">
        <f>IF($A118="","",MAX(0,SUMPRODUCT(MAX(('Документы'!$B$6:$B$505=$A118)*('Документы'!$F$6:$F$505&gt;0)*('Документы'!$E$6:$E$505&lt;&gt;"")*('Сводка'!$C$4-'Документы'!$E$6:$E$505)))))</f>
        <v/>
      </c>
      <c r="L118" s="26">
        <f>IF($A118="","",SUMIFS('Документы'!$F$6:$F$505,'Документы'!$B$6:$B$505,$A118,'Документы'!$F$6:$F$505,"&lt;0"))</f>
        <v/>
      </c>
    </row>
    <row r="119">
      <c r="A119" s="11" t="n"/>
      <c r="B119" s="10">
        <f>IF($A119="","",INDEX('Документы'!$A$6:$A$505,MATCH($A119,'Документы'!$B$6:$B$505,0)))</f>
        <v/>
      </c>
      <c r="C119" s="26">
        <f>IF($A119="","",SUMIFS('Документы'!$F$6:$F$505,'Документы'!$B$6:$B$505,$A119,'Документы'!$F$6:$F$505,"&gt;0"))</f>
        <v/>
      </c>
      <c r="D119" s="26">
        <f>IF($A119="","",SUMIFS('Документы'!$F$6:$F$505,'Документы'!$B$6:$B$505,$A119,'Документы'!$F$6:$F$505,"&gt;0",'Документы'!$E$6:$E$505,"&gt;="&amp;'Сводка'!$C$4))</f>
        <v/>
      </c>
      <c r="E119" s="26">
        <f>IF($A119="","",SUMIFS('Документы'!$F$6:$F$505,'Документы'!$B$6:$B$505,$A119,'Документы'!$F$6:$F$505,"&gt;0",'Документы'!$E$6:$E$505,"&lt;"&amp;'Сводка'!$C$4,'Документы'!$E$6:$E$505,"&gt;="&amp;('Сводка'!$C$4-30)))</f>
        <v/>
      </c>
      <c r="F119" s="26">
        <f>IF($A119="","",SUMIFS('Документы'!$F$6:$F$505,'Документы'!$B$6:$B$505,$A119,'Документы'!$F$6:$F$505,"&gt;0",'Документы'!$E$6:$E$505,"&lt;"&amp;('Сводка'!$C$4-30),'Документы'!$E$6:$E$505,"&gt;="&amp;('Сводка'!$C$4-60)))</f>
        <v/>
      </c>
      <c r="G119" s="26">
        <f>IF($A119="","",SUMIFS('Документы'!$F$6:$F$505,'Документы'!$B$6:$B$505,$A119,'Документы'!$F$6:$F$505,"&gt;0",'Документы'!$E$6:$E$505,"&lt;"&amp;('Сводка'!$C$4-60),'Документы'!$E$6:$E$505,"&gt;="&amp;('Сводка'!$C$4-90)))</f>
        <v/>
      </c>
      <c r="H119" s="26">
        <f>IF($A119="","",SUMIFS('Документы'!$F$6:$F$505,'Документы'!$B$6:$B$505,$A119,'Документы'!$F$6:$F$505,"&gt;0",'Документы'!$E$6:$E$505,"&lt;"&amp;('Сводка'!$C$4-90)))</f>
        <v/>
      </c>
      <c r="I119" s="26">
        <f>IF($A119="","",SUM(E119:H119))</f>
        <v/>
      </c>
      <c r="J119" s="36">
        <f>IF(OR($A119="",N(C119)=0),"",I119/C119)</f>
        <v/>
      </c>
      <c r="K119" s="9">
        <f>IF($A119="","",MAX(0,SUMPRODUCT(MAX(('Документы'!$B$6:$B$505=$A119)*('Документы'!$F$6:$F$505&gt;0)*('Документы'!$E$6:$E$505&lt;&gt;"")*('Сводка'!$C$4-'Документы'!$E$6:$E$505)))))</f>
        <v/>
      </c>
      <c r="L119" s="26">
        <f>IF($A119="","",SUMIFS('Документы'!$F$6:$F$505,'Документы'!$B$6:$B$505,$A119,'Документы'!$F$6:$F$505,"&lt;0"))</f>
        <v/>
      </c>
    </row>
    <row r="120">
      <c r="A120" s="11" t="n"/>
      <c r="B120" s="10">
        <f>IF($A120="","",INDEX('Документы'!$A$6:$A$505,MATCH($A120,'Документы'!$B$6:$B$505,0)))</f>
        <v/>
      </c>
      <c r="C120" s="26">
        <f>IF($A120="","",SUMIFS('Документы'!$F$6:$F$505,'Документы'!$B$6:$B$505,$A120,'Документы'!$F$6:$F$505,"&gt;0"))</f>
        <v/>
      </c>
      <c r="D120" s="26">
        <f>IF($A120="","",SUMIFS('Документы'!$F$6:$F$505,'Документы'!$B$6:$B$505,$A120,'Документы'!$F$6:$F$505,"&gt;0",'Документы'!$E$6:$E$505,"&gt;="&amp;'Сводка'!$C$4))</f>
        <v/>
      </c>
      <c r="E120" s="26">
        <f>IF($A120="","",SUMIFS('Документы'!$F$6:$F$505,'Документы'!$B$6:$B$505,$A120,'Документы'!$F$6:$F$505,"&gt;0",'Документы'!$E$6:$E$505,"&lt;"&amp;'Сводка'!$C$4,'Документы'!$E$6:$E$505,"&gt;="&amp;('Сводка'!$C$4-30)))</f>
        <v/>
      </c>
      <c r="F120" s="26">
        <f>IF($A120="","",SUMIFS('Документы'!$F$6:$F$505,'Документы'!$B$6:$B$505,$A120,'Документы'!$F$6:$F$505,"&gt;0",'Документы'!$E$6:$E$505,"&lt;"&amp;('Сводка'!$C$4-30),'Документы'!$E$6:$E$505,"&gt;="&amp;('Сводка'!$C$4-60)))</f>
        <v/>
      </c>
      <c r="G120" s="26">
        <f>IF($A120="","",SUMIFS('Документы'!$F$6:$F$505,'Документы'!$B$6:$B$505,$A120,'Документы'!$F$6:$F$505,"&gt;0",'Документы'!$E$6:$E$505,"&lt;"&amp;('Сводка'!$C$4-60),'Документы'!$E$6:$E$505,"&gt;="&amp;('Сводка'!$C$4-90)))</f>
        <v/>
      </c>
      <c r="H120" s="26">
        <f>IF($A120="","",SUMIFS('Документы'!$F$6:$F$505,'Документы'!$B$6:$B$505,$A120,'Документы'!$F$6:$F$505,"&gt;0",'Документы'!$E$6:$E$505,"&lt;"&amp;('Сводка'!$C$4-90)))</f>
        <v/>
      </c>
      <c r="I120" s="26">
        <f>IF($A120="","",SUM(E120:H120))</f>
        <v/>
      </c>
      <c r="J120" s="36">
        <f>IF(OR($A120="",N(C120)=0),"",I120/C120)</f>
        <v/>
      </c>
      <c r="K120" s="9">
        <f>IF($A120="","",MAX(0,SUMPRODUCT(MAX(('Документы'!$B$6:$B$505=$A120)*('Документы'!$F$6:$F$505&gt;0)*('Документы'!$E$6:$E$505&lt;&gt;"")*('Сводка'!$C$4-'Документы'!$E$6:$E$505)))))</f>
        <v/>
      </c>
      <c r="L120" s="26">
        <f>IF($A120="","",SUMIFS('Документы'!$F$6:$F$505,'Документы'!$B$6:$B$505,$A120,'Документы'!$F$6:$F$505,"&lt;0"))</f>
        <v/>
      </c>
    </row>
    <row r="121">
      <c r="A121" s="11" t="n"/>
      <c r="B121" s="10">
        <f>IF($A121="","",INDEX('Документы'!$A$6:$A$505,MATCH($A121,'Документы'!$B$6:$B$505,0)))</f>
        <v/>
      </c>
      <c r="C121" s="26">
        <f>IF($A121="","",SUMIFS('Документы'!$F$6:$F$505,'Документы'!$B$6:$B$505,$A121,'Документы'!$F$6:$F$505,"&gt;0"))</f>
        <v/>
      </c>
      <c r="D121" s="26">
        <f>IF($A121="","",SUMIFS('Документы'!$F$6:$F$505,'Документы'!$B$6:$B$505,$A121,'Документы'!$F$6:$F$505,"&gt;0",'Документы'!$E$6:$E$505,"&gt;="&amp;'Сводка'!$C$4))</f>
        <v/>
      </c>
      <c r="E121" s="26">
        <f>IF($A121="","",SUMIFS('Документы'!$F$6:$F$505,'Документы'!$B$6:$B$505,$A121,'Документы'!$F$6:$F$505,"&gt;0",'Документы'!$E$6:$E$505,"&lt;"&amp;'Сводка'!$C$4,'Документы'!$E$6:$E$505,"&gt;="&amp;('Сводка'!$C$4-30)))</f>
        <v/>
      </c>
      <c r="F121" s="26">
        <f>IF($A121="","",SUMIFS('Документы'!$F$6:$F$505,'Документы'!$B$6:$B$505,$A121,'Документы'!$F$6:$F$505,"&gt;0",'Документы'!$E$6:$E$505,"&lt;"&amp;('Сводка'!$C$4-30),'Документы'!$E$6:$E$505,"&gt;="&amp;('Сводка'!$C$4-60)))</f>
        <v/>
      </c>
      <c r="G121" s="26">
        <f>IF($A121="","",SUMIFS('Документы'!$F$6:$F$505,'Документы'!$B$6:$B$505,$A121,'Документы'!$F$6:$F$505,"&gt;0",'Документы'!$E$6:$E$505,"&lt;"&amp;('Сводка'!$C$4-60),'Документы'!$E$6:$E$505,"&gt;="&amp;('Сводка'!$C$4-90)))</f>
        <v/>
      </c>
      <c r="H121" s="26">
        <f>IF($A121="","",SUMIFS('Документы'!$F$6:$F$505,'Документы'!$B$6:$B$505,$A121,'Документы'!$F$6:$F$505,"&gt;0",'Документы'!$E$6:$E$505,"&lt;"&amp;('Сводка'!$C$4-90)))</f>
        <v/>
      </c>
      <c r="I121" s="26">
        <f>IF($A121="","",SUM(E121:H121))</f>
        <v/>
      </c>
      <c r="J121" s="36">
        <f>IF(OR($A121="",N(C121)=0),"",I121/C121)</f>
        <v/>
      </c>
      <c r="K121" s="9">
        <f>IF($A121="","",MAX(0,SUMPRODUCT(MAX(('Документы'!$B$6:$B$505=$A121)*('Документы'!$F$6:$F$505&gt;0)*('Документы'!$E$6:$E$505&lt;&gt;"")*('Сводка'!$C$4-'Документы'!$E$6:$E$505)))))</f>
        <v/>
      </c>
      <c r="L121" s="26">
        <f>IF($A121="","",SUMIFS('Документы'!$F$6:$F$505,'Документы'!$B$6:$B$505,$A121,'Документы'!$F$6:$F$505,"&lt;0"))</f>
        <v/>
      </c>
    </row>
    <row r="122">
      <c r="A122" s="11" t="n"/>
      <c r="B122" s="10">
        <f>IF($A122="","",INDEX('Документы'!$A$6:$A$505,MATCH($A122,'Документы'!$B$6:$B$505,0)))</f>
        <v/>
      </c>
      <c r="C122" s="26">
        <f>IF($A122="","",SUMIFS('Документы'!$F$6:$F$505,'Документы'!$B$6:$B$505,$A122,'Документы'!$F$6:$F$505,"&gt;0"))</f>
        <v/>
      </c>
      <c r="D122" s="26">
        <f>IF($A122="","",SUMIFS('Документы'!$F$6:$F$505,'Документы'!$B$6:$B$505,$A122,'Документы'!$F$6:$F$505,"&gt;0",'Документы'!$E$6:$E$505,"&gt;="&amp;'Сводка'!$C$4))</f>
        <v/>
      </c>
      <c r="E122" s="26">
        <f>IF($A122="","",SUMIFS('Документы'!$F$6:$F$505,'Документы'!$B$6:$B$505,$A122,'Документы'!$F$6:$F$505,"&gt;0",'Документы'!$E$6:$E$505,"&lt;"&amp;'Сводка'!$C$4,'Документы'!$E$6:$E$505,"&gt;="&amp;('Сводка'!$C$4-30)))</f>
        <v/>
      </c>
      <c r="F122" s="26">
        <f>IF($A122="","",SUMIFS('Документы'!$F$6:$F$505,'Документы'!$B$6:$B$505,$A122,'Документы'!$F$6:$F$505,"&gt;0",'Документы'!$E$6:$E$505,"&lt;"&amp;('Сводка'!$C$4-30),'Документы'!$E$6:$E$505,"&gt;="&amp;('Сводка'!$C$4-60)))</f>
        <v/>
      </c>
      <c r="G122" s="26">
        <f>IF($A122="","",SUMIFS('Документы'!$F$6:$F$505,'Документы'!$B$6:$B$505,$A122,'Документы'!$F$6:$F$505,"&gt;0",'Документы'!$E$6:$E$505,"&lt;"&amp;('Сводка'!$C$4-60),'Документы'!$E$6:$E$505,"&gt;="&amp;('Сводка'!$C$4-90)))</f>
        <v/>
      </c>
      <c r="H122" s="26">
        <f>IF($A122="","",SUMIFS('Документы'!$F$6:$F$505,'Документы'!$B$6:$B$505,$A122,'Документы'!$F$6:$F$505,"&gt;0",'Документы'!$E$6:$E$505,"&lt;"&amp;('Сводка'!$C$4-90)))</f>
        <v/>
      </c>
      <c r="I122" s="26">
        <f>IF($A122="","",SUM(E122:H122))</f>
        <v/>
      </c>
      <c r="J122" s="36">
        <f>IF(OR($A122="",N(C122)=0),"",I122/C122)</f>
        <v/>
      </c>
      <c r="K122" s="9">
        <f>IF($A122="","",MAX(0,SUMPRODUCT(MAX(('Документы'!$B$6:$B$505=$A122)*('Документы'!$F$6:$F$505&gt;0)*('Документы'!$E$6:$E$505&lt;&gt;"")*('Сводка'!$C$4-'Документы'!$E$6:$E$505)))))</f>
        <v/>
      </c>
      <c r="L122" s="26">
        <f>IF($A122="","",SUMIFS('Документы'!$F$6:$F$505,'Документы'!$B$6:$B$505,$A122,'Документы'!$F$6:$F$505,"&lt;0"))</f>
        <v/>
      </c>
    </row>
    <row r="123">
      <c r="A123" s="11" t="n"/>
      <c r="B123" s="10">
        <f>IF($A123="","",INDEX('Документы'!$A$6:$A$505,MATCH($A123,'Документы'!$B$6:$B$505,0)))</f>
        <v/>
      </c>
      <c r="C123" s="26">
        <f>IF($A123="","",SUMIFS('Документы'!$F$6:$F$505,'Документы'!$B$6:$B$505,$A123,'Документы'!$F$6:$F$505,"&gt;0"))</f>
        <v/>
      </c>
      <c r="D123" s="26">
        <f>IF($A123="","",SUMIFS('Документы'!$F$6:$F$505,'Документы'!$B$6:$B$505,$A123,'Документы'!$F$6:$F$505,"&gt;0",'Документы'!$E$6:$E$505,"&gt;="&amp;'Сводка'!$C$4))</f>
        <v/>
      </c>
      <c r="E123" s="26">
        <f>IF($A123="","",SUMIFS('Документы'!$F$6:$F$505,'Документы'!$B$6:$B$505,$A123,'Документы'!$F$6:$F$505,"&gt;0",'Документы'!$E$6:$E$505,"&lt;"&amp;'Сводка'!$C$4,'Документы'!$E$6:$E$505,"&gt;="&amp;('Сводка'!$C$4-30)))</f>
        <v/>
      </c>
      <c r="F123" s="26">
        <f>IF($A123="","",SUMIFS('Документы'!$F$6:$F$505,'Документы'!$B$6:$B$505,$A123,'Документы'!$F$6:$F$505,"&gt;0",'Документы'!$E$6:$E$505,"&lt;"&amp;('Сводка'!$C$4-30),'Документы'!$E$6:$E$505,"&gt;="&amp;('Сводка'!$C$4-60)))</f>
        <v/>
      </c>
      <c r="G123" s="26">
        <f>IF($A123="","",SUMIFS('Документы'!$F$6:$F$505,'Документы'!$B$6:$B$505,$A123,'Документы'!$F$6:$F$505,"&gt;0",'Документы'!$E$6:$E$505,"&lt;"&amp;('Сводка'!$C$4-60),'Документы'!$E$6:$E$505,"&gt;="&amp;('Сводка'!$C$4-90)))</f>
        <v/>
      </c>
      <c r="H123" s="26">
        <f>IF($A123="","",SUMIFS('Документы'!$F$6:$F$505,'Документы'!$B$6:$B$505,$A123,'Документы'!$F$6:$F$505,"&gt;0",'Документы'!$E$6:$E$505,"&lt;"&amp;('Сводка'!$C$4-90)))</f>
        <v/>
      </c>
      <c r="I123" s="26">
        <f>IF($A123="","",SUM(E123:H123))</f>
        <v/>
      </c>
      <c r="J123" s="36">
        <f>IF(OR($A123="",N(C123)=0),"",I123/C123)</f>
        <v/>
      </c>
      <c r="K123" s="9">
        <f>IF($A123="","",MAX(0,SUMPRODUCT(MAX(('Документы'!$B$6:$B$505=$A123)*('Документы'!$F$6:$F$505&gt;0)*('Документы'!$E$6:$E$505&lt;&gt;"")*('Сводка'!$C$4-'Документы'!$E$6:$E$505)))))</f>
        <v/>
      </c>
      <c r="L123" s="26">
        <f>IF($A123="","",SUMIFS('Документы'!$F$6:$F$505,'Документы'!$B$6:$B$505,$A123,'Документы'!$F$6:$F$505,"&lt;0"))</f>
        <v/>
      </c>
    </row>
    <row r="124">
      <c r="A124" s="11" t="n"/>
      <c r="B124" s="10">
        <f>IF($A124="","",INDEX('Документы'!$A$6:$A$505,MATCH($A124,'Документы'!$B$6:$B$505,0)))</f>
        <v/>
      </c>
      <c r="C124" s="26">
        <f>IF($A124="","",SUMIFS('Документы'!$F$6:$F$505,'Документы'!$B$6:$B$505,$A124,'Документы'!$F$6:$F$505,"&gt;0"))</f>
        <v/>
      </c>
      <c r="D124" s="26">
        <f>IF($A124="","",SUMIFS('Документы'!$F$6:$F$505,'Документы'!$B$6:$B$505,$A124,'Документы'!$F$6:$F$505,"&gt;0",'Документы'!$E$6:$E$505,"&gt;="&amp;'Сводка'!$C$4))</f>
        <v/>
      </c>
      <c r="E124" s="26">
        <f>IF($A124="","",SUMIFS('Документы'!$F$6:$F$505,'Документы'!$B$6:$B$505,$A124,'Документы'!$F$6:$F$505,"&gt;0",'Документы'!$E$6:$E$505,"&lt;"&amp;'Сводка'!$C$4,'Документы'!$E$6:$E$505,"&gt;="&amp;('Сводка'!$C$4-30)))</f>
        <v/>
      </c>
      <c r="F124" s="26">
        <f>IF($A124="","",SUMIFS('Документы'!$F$6:$F$505,'Документы'!$B$6:$B$505,$A124,'Документы'!$F$6:$F$505,"&gt;0",'Документы'!$E$6:$E$505,"&lt;"&amp;('Сводка'!$C$4-30),'Документы'!$E$6:$E$505,"&gt;="&amp;('Сводка'!$C$4-60)))</f>
        <v/>
      </c>
      <c r="G124" s="26">
        <f>IF($A124="","",SUMIFS('Документы'!$F$6:$F$505,'Документы'!$B$6:$B$505,$A124,'Документы'!$F$6:$F$505,"&gt;0",'Документы'!$E$6:$E$505,"&lt;"&amp;('Сводка'!$C$4-60),'Документы'!$E$6:$E$505,"&gt;="&amp;('Сводка'!$C$4-90)))</f>
        <v/>
      </c>
      <c r="H124" s="26">
        <f>IF($A124="","",SUMIFS('Документы'!$F$6:$F$505,'Документы'!$B$6:$B$505,$A124,'Документы'!$F$6:$F$505,"&gt;0",'Документы'!$E$6:$E$505,"&lt;"&amp;('Сводка'!$C$4-90)))</f>
        <v/>
      </c>
      <c r="I124" s="26">
        <f>IF($A124="","",SUM(E124:H124))</f>
        <v/>
      </c>
      <c r="J124" s="36">
        <f>IF(OR($A124="",N(C124)=0),"",I124/C124)</f>
        <v/>
      </c>
      <c r="K124" s="9">
        <f>IF($A124="","",MAX(0,SUMPRODUCT(MAX(('Документы'!$B$6:$B$505=$A124)*('Документы'!$F$6:$F$505&gt;0)*('Документы'!$E$6:$E$505&lt;&gt;"")*('Сводка'!$C$4-'Документы'!$E$6:$E$505)))))</f>
        <v/>
      </c>
      <c r="L124" s="26">
        <f>IF($A124="","",SUMIFS('Документы'!$F$6:$F$505,'Документы'!$B$6:$B$505,$A124,'Документы'!$F$6:$F$505,"&lt;0"))</f>
        <v/>
      </c>
    </row>
    <row r="125">
      <c r="A125" s="11" t="n"/>
      <c r="B125" s="10">
        <f>IF($A125="","",INDEX('Документы'!$A$6:$A$505,MATCH($A125,'Документы'!$B$6:$B$505,0)))</f>
        <v/>
      </c>
      <c r="C125" s="26">
        <f>IF($A125="","",SUMIFS('Документы'!$F$6:$F$505,'Документы'!$B$6:$B$505,$A125,'Документы'!$F$6:$F$505,"&gt;0"))</f>
        <v/>
      </c>
      <c r="D125" s="26">
        <f>IF($A125="","",SUMIFS('Документы'!$F$6:$F$505,'Документы'!$B$6:$B$505,$A125,'Документы'!$F$6:$F$505,"&gt;0",'Документы'!$E$6:$E$505,"&gt;="&amp;'Сводка'!$C$4))</f>
        <v/>
      </c>
      <c r="E125" s="26">
        <f>IF($A125="","",SUMIFS('Документы'!$F$6:$F$505,'Документы'!$B$6:$B$505,$A125,'Документы'!$F$6:$F$505,"&gt;0",'Документы'!$E$6:$E$505,"&lt;"&amp;'Сводка'!$C$4,'Документы'!$E$6:$E$505,"&gt;="&amp;('Сводка'!$C$4-30)))</f>
        <v/>
      </c>
      <c r="F125" s="26">
        <f>IF($A125="","",SUMIFS('Документы'!$F$6:$F$505,'Документы'!$B$6:$B$505,$A125,'Документы'!$F$6:$F$505,"&gt;0",'Документы'!$E$6:$E$505,"&lt;"&amp;('Сводка'!$C$4-30),'Документы'!$E$6:$E$505,"&gt;="&amp;('Сводка'!$C$4-60)))</f>
        <v/>
      </c>
      <c r="G125" s="26">
        <f>IF($A125="","",SUMIFS('Документы'!$F$6:$F$505,'Документы'!$B$6:$B$505,$A125,'Документы'!$F$6:$F$505,"&gt;0",'Документы'!$E$6:$E$505,"&lt;"&amp;('Сводка'!$C$4-60),'Документы'!$E$6:$E$505,"&gt;="&amp;('Сводка'!$C$4-90)))</f>
        <v/>
      </c>
      <c r="H125" s="26">
        <f>IF($A125="","",SUMIFS('Документы'!$F$6:$F$505,'Документы'!$B$6:$B$505,$A125,'Документы'!$F$6:$F$505,"&gt;0",'Документы'!$E$6:$E$505,"&lt;"&amp;('Сводка'!$C$4-90)))</f>
        <v/>
      </c>
      <c r="I125" s="26">
        <f>IF($A125="","",SUM(E125:H125))</f>
        <v/>
      </c>
      <c r="J125" s="36">
        <f>IF(OR($A125="",N(C125)=0),"",I125/C125)</f>
        <v/>
      </c>
      <c r="K125" s="9">
        <f>IF($A125="","",MAX(0,SUMPRODUCT(MAX(('Документы'!$B$6:$B$505=$A125)*('Документы'!$F$6:$F$505&gt;0)*('Документы'!$E$6:$E$505&lt;&gt;"")*('Сводка'!$C$4-'Документы'!$E$6:$E$505)))))</f>
        <v/>
      </c>
      <c r="L125" s="26">
        <f>IF($A125="","",SUMIFS('Документы'!$F$6:$F$505,'Документы'!$B$6:$B$505,$A125,'Документы'!$F$6:$F$505,"&lt;0"))</f>
        <v/>
      </c>
    </row>
    <row r="126">
      <c r="A126" s="11" t="n"/>
      <c r="B126" s="10">
        <f>IF($A126="","",INDEX('Документы'!$A$6:$A$505,MATCH($A126,'Документы'!$B$6:$B$505,0)))</f>
        <v/>
      </c>
      <c r="C126" s="26">
        <f>IF($A126="","",SUMIFS('Документы'!$F$6:$F$505,'Документы'!$B$6:$B$505,$A126,'Документы'!$F$6:$F$505,"&gt;0"))</f>
        <v/>
      </c>
      <c r="D126" s="26">
        <f>IF($A126="","",SUMIFS('Документы'!$F$6:$F$505,'Документы'!$B$6:$B$505,$A126,'Документы'!$F$6:$F$505,"&gt;0",'Документы'!$E$6:$E$505,"&gt;="&amp;'Сводка'!$C$4))</f>
        <v/>
      </c>
      <c r="E126" s="26">
        <f>IF($A126="","",SUMIFS('Документы'!$F$6:$F$505,'Документы'!$B$6:$B$505,$A126,'Документы'!$F$6:$F$505,"&gt;0",'Документы'!$E$6:$E$505,"&lt;"&amp;'Сводка'!$C$4,'Документы'!$E$6:$E$505,"&gt;="&amp;('Сводка'!$C$4-30)))</f>
        <v/>
      </c>
      <c r="F126" s="26">
        <f>IF($A126="","",SUMIFS('Документы'!$F$6:$F$505,'Документы'!$B$6:$B$505,$A126,'Документы'!$F$6:$F$505,"&gt;0",'Документы'!$E$6:$E$505,"&lt;"&amp;('Сводка'!$C$4-30),'Документы'!$E$6:$E$505,"&gt;="&amp;('Сводка'!$C$4-60)))</f>
        <v/>
      </c>
      <c r="G126" s="26">
        <f>IF($A126="","",SUMIFS('Документы'!$F$6:$F$505,'Документы'!$B$6:$B$505,$A126,'Документы'!$F$6:$F$505,"&gt;0",'Документы'!$E$6:$E$505,"&lt;"&amp;('Сводка'!$C$4-60),'Документы'!$E$6:$E$505,"&gt;="&amp;('Сводка'!$C$4-90)))</f>
        <v/>
      </c>
      <c r="H126" s="26">
        <f>IF($A126="","",SUMIFS('Документы'!$F$6:$F$505,'Документы'!$B$6:$B$505,$A126,'Документы'!$F$6:$F$505,"&gt;0",'Документы'!$E$6:$E$505,"&lt;"&amp;('Сводка'!$C$4-90)))</f>
        <v/>
      </c>
      <c r="I126" s="26">
        <f>IF($A126="","",SUM(E126:H126))</f>
        <v/>
      </c>
      <c r="J126" s="36">
        <f>IF(OR($A126="",N(C126)=0),"",I126/C126)</f>
        <v/>
      </c>
      <c r="K126" s="9">
        <f>IF($A126="","",MAX(0,SUMPRODUCT(MAX(('Документы'!$B$6:$B$505=$A126)*('Документы'!$F$6:$F$505&gt;0)*('Документы'!$E$6:$E$505&lt;&gt;"")*('Сводка'!$C$4-'Документы'!$E$6:$E$505)))))</f>
        <v/>
      </c>
      <c r="L126" s="26">
        <f>IF($A126="","",SUMIFS('Документы'!$F$6:$F$505,'Документы'!$B$6:$B$505,$A126,'Документы'!$F$6:$F$505,"&lt;0"))</f>
        <v/>
      </c>
    </row>
    <row r="127">
      <c r="A127" s="11" t="n"/>
      <c r="B127" s="10">
        <f>IF($A127="","",INDEX('Документы'!$A$6:$A$505,MATCH($A127,'Документы'!$B$6:$B$505,0)))</f>
        <v/>
      </c>
      <c r="C127" s="26">
        <f>IF($A127="","",SUMIFS('Документы'!$F$6:$F$505,'Документы'!$B$6:$B$505,$A127,'Документы'!$F$6:$F$505,"&gt;0"))</f>
        <v/>
      </c>
      <c r="D127" s="26">
        <f>IF($A127="","",SUMIFS('Документы'!$F$6:$F$505,'Документы'!$B$6:$B$505,$A127,'Документы'!$F$6:$F$505,"&gt;0",'Документы'!$E$6:$E$505,"&gt;="&amp;'Сводка'!$C$4))</f>
        <v/>
      </c>
      <c r="E127" s="26">
        <f>IF($A127="","",SUMIFS('Документы'!$F$6:$F$505,'Документы'!$B$6:$B$505,$A127,'Документы'!$F$6:$F$505,"&gt;0",'Документы'!$E$6:$E$505,"&lt;"&amp;'Сводка'!$C$4,'Документы'!$E$6:$E$505,"&gt;="&amp;('Сводка'!$C$4-30)))</f>
        <v/>
      </c>
      <c r="F127" s="26">
        <f>IF($A127="","",SUMIFS('Документы'!$F$6:$F$505,'Документы'!$B$6:$B$505,$A127,'Документы'!$F$6:$F$505,"&gt;0",'Документы'!$E$6:$E$505,"&lt;"&amp;('Сводка'!$C$4-30),'Документы'!$E$6:$E$505,"&gt;="&amp;('Сводка'!$C$4-60)))</f>
        <v/>
      </c>
      <c r="G127" s="26">
        <f>IF($A127="","",SUMIFS('Документы'!$F$6:$F$505,'Документы'!$B$6:$B$505,$A127,'Документы'!$F$6:$F$505,"&gt;0",'Документы'!$E$6:$E$505,"&lt;"&amp;('Сводка'!$C$4-60),'Документы'!$E$6:$E$505,"&gt;="&amp;('Сводка'!$C$4-90)))</f>
        <v/>
      </c>
      <c r="H127" s="26">
        <f>IF($A127="","",SUMIFS('Документы'!$F$6:$F$505,'Документы'!$B$6:$B$505,$A127,'Документы'!$F$6:$F$505,"&gt;0",'Документы'!$E$6:$E$505,"&lt;"&amp;('Сводка'!$C$4-90)))</f>
        <v/>
      </c>
      <c r="I127" s="26">
        <f>IF($A127="","",SUM(E127:H127))</f>
        <v/>
      </c>
      <c r="J127" s="36">
        <f>IF(OR($A127="",N(C127)=0),"",I127/C127)</f>
        <v/>
      </c>
      <c r="K127" s="9">
        <f>IF($A127="","",MAX(0,SUMPRODUCT(MAX(('Документы'!$B$6:$B$505=$A127)*('Документы'!$F$6:$F$505&gt;0)*('Документы'!$E$6:$E$505&lt;&gt;"")*('Сводка'!$C$4-'Документы'!$E$6:$E$505)))))</f>
        <v/>
      </c>
      <c r="L127" s="26">
        <f>IF($A127="","",SUMIFS('Документы'!$F$6:$F$505,'Документы'!$B$6:$B$505,$A127,'Документы'!$F$6:$F$505,"&lt;0"))</f>
        <v/>
      </c>
    </row>
    <row r="128">
      <c r="A128" s="11" t="n"/>
      <c r="B128" s="10">
        <f>IF($A128="","",INDEX('Документы'!$A$6:$A$505,MATCH($A128,'Документы'!$B$6:$B$505,0)))</f>
        <v/>
      </c>
      <c r="C128" s="26">
        <f>IF($A128="","",SUMIFS('Документы'!$F$6:$F$505,'Документы'!$B$6:$B$505,$A128,'Документы'!$F$6:$F$505,"&gt;0"))</f>
        <v/>
      </c>
      <c r="D128" s="26">
        <f>IF($A128="","",SUMIFS('Документы'!$F$6:$F$505,'Документы'!$B$6:$B$505,$A128,'Документы'!$F$6:$F$505,"&gt;0",'Документы'!$E$6:$E$505,"&gt;="&amp;'Сводка'!$C$4))</f>
        <v/>
      </c>
      <c r="E128" s="26">
        <f>IF($A128="","",SUMIFS('Документы'!$F$6:$F$505,'Документы'!$B$6:$B$505,$A128,'Документы'!$F$6:$F$505,"&gt;0",'Документы'!$E$6:$E$505,"&lt;"&amp;'Сводка'!$C$4,'Документы'!$E$6:$E$505,"&gt;="&amp;('Сводка'!$C$4-30)))</f>
        <v/>
      </c>
      <c r="F128" s="26">
        <f>IF($A128="","",SUMIFS('Документы'!$F$6:$F$505,'Документы'!$B$6:$B$505,$A128,'Документы'!$F$6:$F$505,"&gt;0",'Документы'!$E$6:$E$505,"&lt;"&amp;('Сводка'!$C$4-30),'Документы'!$E$6:$E$505,"&gt;="&amp;('Сводка'!$C$4-60)))</f>
        <v/>
      </c>
      <c r="G128" s="26">
        <f>IF($A128="","",SUMIFS('Документы'!$F$6:$F$505,'Документы'!$B$6:$B$505,$A128,'Документы'!$F$6:$F$505,"&gt;0",'Документы'!$E$6:$E$505,"&lt;"&amp;('Сводка'!$C$4-60),'Документы'!$E$6:$E$505,"&gt;="&amp;('Сводка'!$C$4-90)))</f>
        <v/>
      </c>
      <c r="H128" s="26">
        <f>IF($A128="","",SUMIFS('Документы'!$F$6:$F$505,'Документы'!$B$6:$B$505,$A128,'Документы'!$F$6:$F$505,"&gt;0",'Документы'!$E$6:$E$505,"&lt;"&amp;('Сводка'!$C$4-90)))</f>
        <v/>
      </c>
      <c r="I128" s="26">
        <f>IF($A128="","",SUM(E128:H128))</f>
        <v/>
      </c>
      <c r="J128" s="36">
        <f>IF(OR($A128="",N(C128)=0),"",I128/C128)</f>
        <v/>
      </c>
      <c r="K128" s="9">
        <f>IF($A128="","",MAX(0,SUMPRODUCT(MAX(('Документы'!$B$6:$B$505=$A128)*('Документы'!$F$6:$F$505&gt;0)*('Документы'!$E$6:$E$505&lt;&gt;"")*('Сводка'!$C$4-'Документы'!$E$6:$E$505)))))</f>
        <v/>
      </c>
      <c r="L128" s="26">
        <f>IF($A128="","",SUMIFS('Документы'!$F$6:$F$505,'Документы'!$B$6:$B$505,$A128,'Документы'!$F$6:$F$505,"&lt;0"))</f>
        <v/>
      </c>
    </row>
    <row r="129">
      <c r="A129" s="11" t="n"/>
      <c r="B129" s="10">
        <f>IF($A129="","",INDEX('Документы'!$A$6:$A$505,MATCH($A129,'Документы'!$B$6:$B$505,0)))</f>
        <v/>
      </c>
      <c r="C129" s="26">
        <f>IF($A129="","",SUMIFS('Документы'!$F$6:$F$505,'Документы'!$B$6:$B$505,$A129,'Документы'!$F$6:$F$505,"&gt;0"))</f>
        <v/>
      </c>
      <c r="D129" s="26">
        <f>IF($A129="","",SUMIFS('Документы'!$F$6:$F$505,'Документы'!$B$6:$B$505,$A129,'Документы'!$F$6:$F$505,"&gt;0",'Документы'!$E$6:$E$505,"&gt;="&amp;'Сводка'!$C$4))</f>
        <v/>
      </c>
      <c r="E129" s="26">
        <f>IF($A129="","",SUMIFS('Документы'!$F$6:$F$505,'Документы'!$B$6:$B$505,$A129,'Документы'!$F$6:$F$505,"&gt;0",'Документы'!$E$6:$E$505,"&lt;"&amp;'Сводка'!$C$4,'Документы'!$E$6:$E$505,"&gt;="&amp;('Сводка'!$C$4-30)))</f>
        <v/>
      </c>
      <c r="F129" s="26">
        <f>IF($A129="","",SUMIFS('Документы'!$F$6:$F$505,'Документы'!$B$6:$B$505,$A129,'Документы'!$F$6:$F$505,"&gt;0",'Документы'!$E$6:$E$505,"&lt;"&amp;('Сводка'!$C$4-30),'Документы'!$E$6:$E$505,"&gt;="&amp;('Сводка'!$C$4-60)))</f>
        <v/>
      </c>
      <c r="G129" s="26">
        <f>IF($A129="","",SUMIFS('Документы'!$F$6:$F$505,'Документы'!$B$6:$B$505,$A129,'Документы'!$F$6:$F$505,"&gt;0",'Документы'!$E$6:$E$505,"&lt;"&amp;('Сводка'!$C$4-60),'Документы'!$E$6:$E$505,"&gt;="&amp;('Сводка'!$C$4-90)))</f>
        <v/>
      </c>
      <c r="H129" s="26">
        <f>IF($A129="","",SUMIFS('Документы'!$F$6:$F$505,'Документы'!$B$6:$B$505,$A129,'Документы'!$F$6:$F$505,"&gt;0",'Документы'!$E$6:$E$505,"&lt;"&amp;('Сводка'!$C$4-90)))</f>
        <v/>
      </c>
      <c r="I129" s="26">
        <f>IF($A129="","",SUM(E129:H129))</f>
        <v/>
      </c>
      <c r="J129" s="36">
        <f>IF(OR($A129="",N(C129)=0),"",I129/C129)</f>
        <v/>
      </c>
      <c r="K129" s="9">
        <f>IF($A129="","",MAX(0,SUMPRODUCT(MAX(('Документы'!$B$6:$B$505=$A129)*('Документы'!$F$6:$F$505&gt;0)*('Документы'!$E$6:$E$505&lt;&gt;"")*('Сводка'!$C$4-'Документы'!$E$6:$E$505)))))</f>
        <v/>
      </c>
      <c r="L129" s="26">
        <f>IF($A129="","",SUMIFS('Документы'!$F$6:$F$505,'Документы'!$B$6:$B$505,$A129,'Документы'!$F$6:$F$505,"&lt;0"))</f>
        <v/>
      </c>
    </row>
    <row r="130">
      <c r="A130" s="11" t="n"/>
      <c r="B130" s="10">
        <f>IF($A130="","",INDEX('Документы'!$A$6:$A$505,MATCH($A130,'Документы'!$B$6:$B$505,0)))</f>
        <v/>
      </c>
      <c r="C130" s="26">
        <f>IF($A130="","",SUMIFS('Документы'!$F$6:$F$505,'Документы'!$B$6:$B$505,$A130,'Документы'!$F$6:$F$505,"&gt;0"))</f>
        <v/>
      </c>
      <c r="D130" s="26">
        <f>IF($A130="","",SUMIFS('Документы'!$F$6:$F$505,'Документы'!$B$6:$B$505,$A130,'Документы'!$F$6:$F$505,"&gt;0",'Документы'!$E$6:$E$505,"&gt;="&amp;'Сводка'!$C$4))</f>
        <v/>
      </c>
      <c r="E130" s="26">
        <f>IF($A130="","",SUMIFS('Документы'!$F$6:$F$505,'Документы'!$B$6:$B$505,$A130,'Документы'!$F$6:$F$505,"&gt;0",'Документы'!$E$6:$E$505,"&lt;"&amp;'Сводка'!$C$4,'Документы'!$E$6:$E$505,"&gt;="&amp;('Сводка'!$C$4-30)))</f>
        <v/>
      </c>
      <c r="F130" s="26">
        <f>IF($A130="","",SUMIFS('Документы'!$F$6:$F$505,'Документы'!$B$6:$B$505,$A130,'Документы'!$F$6:$F$505,"&gt;0",'Документы'!$E$6:$E$505,"&lt;"&amp;('Сводка'!$C$4-30),'Документы'!$E$6:$E$505,"&gt;="&amp;('Сводка'!$C$4-60)))</f>
        <v/>
      </c>
      <c r="G130" s="26">
        <f>IF($A130="","",SUMIFS('Документы'!$F$6:$F$505,'Документы'!$B$6:$B$505,$A130,'Документы'!$F$6:$F$505,"&gt;0",'Документы'!$E$6:$E$505,"&lt;"&amp;('Сводка'!$C$4-60),'Документы'!$E$6:$E$505,"&gt;="&amp;('Сводка'!$C$4-90)))</f>
        <v/>
      </c>
      <c r="H130" s="26">
        <f>IF($A130="","",SUMIFS('Документы'!$F$6:$F$505,'Документы'!$B$6:$B$505,$A130,'Документы'!$F$6:$F$505,"&gt;0",'Документы'!$E$6:$E$505,"&lt;"&amp;('Сводка'!$C$4-90)))</f>
        <v/>
      </c>
      <c r="I130" s="26">
        <f>IF($A130="","",SUM(E130:H130))</f>
        <v/>
      </c>
      <c r="J130" s="36">
        <f>IF(OR($A130="",N(C130)=0),"",I130/C130)</f>
        <v/>
      </c>
      <c r="K130" s="9">
        <f>IF($A130="","",MAX(0,SUMPRODUCT(MAX(('Документы'!$B$6:$B$505=$A130)*('Документы'!$F$6:$F$505&gt;0)*('Документы'!$E$6:$E$505&lt;&gt;"")*('Сводка'!$C$4-'Документы'!$E$6:$E$505)))))</f>
        <v/>
      </c>
      <c r="L130" s="26">
        <f>IF($A130="","",SUMIFS('Документы'!$F$6:$F$505,'Документы'!$B$6:$B$505,$A130,'Документы'!$F$6:$F$505,"&lt;0"))</f>
        <v/>
      </c>
    </row>
    <row r="131">
      <c r="A131" s="11" t="n"/>
      <c r="B131" s="10">
        <f>IF($A131="","",INDEX('Документы'!$A$6:$A$505,MATCH($A131,'Документы'!$B$6:$B$505,0)))</f>
        <v/>
      </c>
      <c r="C131" s="26">
        <f>IF($A131="","",SUMIFS('Документы'!$F$6:$F$505,'Документы'!$B$6:$B$505,$A131,'Документы'!$F$6:$F$505,"&gt;0"))</f>
        <v/>
      </c>
      <c r="D131" s="26">
        <f>IF($A131="","",SUMIFS('Документы'!$F$6:$F$505,'Документы'!$B$6:$B$505,$A131,'Документы'!$F$6:$F$505,"&gt;0",'Документы'!$E$6:$E$505,"&gt;="&amp;'Сводка'!$C$4))</f>
        <v/>
      </c>
      <c r="E131" s="26">
        <f>IF($A131="","",SUMIFS('Документы'!$F$6:$F$505,'Документы'!$B$6:$B$505,$A131,'Документы'!$F$6:$F$505,"&gt;0",'Документы'!$E$6:$E$505,"&lt;"&amp;'Сводка'!$C$4,'Документы'!$E$6:$E$505,"&gt;="&amp;('Сводка'!$C$4-30)))</f>
        <v/>
      </c>
      <c r="F131" s="26">
        <f>IF($A131="","",SUMIFS('Документы'!$F$6:$F$505,'Документы'!$B$6:$B$505,$A131,'Документы'!$F$6:$F$505,"&gt;0",'Документы'!$E$6:$E$505,"&lt;"&amp;('Сводка'!$C$4-30),'Документы'!$E$6:$E$505,"&gt;="&amp;('Сводка'!$C$4-60)))</f>
        <v/>
      </c>
      <c r="G131" s="26">
        <f>IF($A131="","",SUMIFS('Документы'!$F$6:$F$505,'Документы'!$B$6:$B$505,$A131,'Документы'!$F$6:$F$505,"&gt;0",'Документы'!$E$6:$E$505,"&lt;"&amp;('Сводка'!$C$4-60),'Документы'!$E$6:$E$505,"&gt;="&amp;('Сводка'!$C$4-90)))</f>
        <v/>
      </c>
      <c r="H131" s="26">
        <f>IF($A131="","",SUMIFS('Документы'!$F$6:$F$505,'Документы'!$B$6:$B$505,$A131,'Документы'!$F$6:$F$505,"&gt;0",'Документы'!$E$6:$E$505,"&lt;"&amp;('Сводка'!$C$4-90)))</f>
        <v/>
      </c>
      <c r="I131" s="26">
        <f>IF($A131="","",SUM(E131:H131))</f>
        <v/>
      </c>
      <c r="J131" s="36">
        <f>IF(OR($A131="",N(C131)=0),"",I131/C131)</f>
        <v/>
      </c>
      <c r="K131" s="9">
        <f>IF($A131="","",MAX(0,SUMPRODUCT(MAX(('Документы'!$B$6:$B$505=$A131)*('Документы'!$F$6:$F$505&gt;0)*('Документы'!$E$6:$E$505&lt;&gt;"")*('Сводка'!$C$4-'Документы'!$E$6:$E$505)))))</f>
        <v/>
      </c>
      <c r="L131" s="26">
        <f>IF($A131="","",SUMIFS('Документы'!$F$6:$F$505,'Документы'!$B$6:$B$505,$A131,'Документы'!$F$6:$F$505,"&lt;0"))</f>
        <v/>
      </c>
    </row>
    <row r="132">
      <c r="A132" s="11" t="n"/>
      <c r="B132" s="10">
        <f>IF($A132="","",INDEX('Документы'!$A$6:$A$505,MATCH($A132,'Документы'!$B$6:$B$505,0)))</f>
        <v/>
      </c>
      <c r="C132" s="26">
        <f>IF($A132="","",SUMIFS('Документы'!$F$6:$F$505,'Документы'!$B$6:$B$505,$A132,'Документы'!$F$6:$F$505,"&gt;0"))</f>
        <v/>
      </c>
      <c r="D132" s="26">
        <f>IF($A132="","",SUMIFS('Документы'!$F$6:$F$505,'Документы'!$B$6:$B$505,$A132,'Документы'!$F$6:$F$505,"&gt;0",'Документы'!$E$6:$E$505,"&gt;="&amp;'Сводка'!$C$4))</f>
        <v/>
      </c>
      <c r="E132" s="26">
        <f>IF($A132="","",SUMIFS('Документы'!$F$6:$F$505,'Документы'!$B$6:$B$505,$A132,'Документы'!$F$6:$F$505,"&gt;0",'Документы'!$E$6:$E$505,"&lt;"&amp;'Сводка'!$C$4,'Документы'!$E$6:$E$505,"&gt;="&amp;('Сводка'!$C$4-30)))</f>
        <v/>
      </c>
      <c r="F132" s="26">
        <f>IF($A132="","",SUMIFS('Документы'!$F$6:$F$505,'Документы'!$B$6:$B$505,$A132,'Документы'!$F$6:$F$505,"&gt;0",'Документы'!$E$6:$E$505,"&lt;"&amp;('Сводка'!$C$4-30),'Документы'!$E$6:$E$505,"&gt;="&amp;('Сводка'!$C$4-60)))</f>
        <v/>
      </c>
      <c r="G132" s="26">
        <f>IF($A132="","",SUMIFS('Документы'!$F$6:$F$505,'Документы'!$B$6:$B$505,$A132,'Документы'!$F$6:$F$505,"&gt;0",'Документы'!$E$6:$E$505,"&lt;"&amp;('Сводка'!$C$4-60),'Документы'!$E$6:$E$505,"&gt;="&amp;('Сводка'!$C$4-90)))</f>
        <v/>
      </c>
      <c r="H132" s="26">
        <f>IF($A132="","",SUMIFS('Документы'!$F$6:$F$505,'Документы'!$B$6:$B$505,$A132,'Документы'!$F$6:$F$505,"&gt;0",'Документы'!$E$6:$E$505,"&lt;"&amp;('Сводка'!$C$4-90)))</f>
        <v/>
      </c>
      <c r="I132" s="26">
        <f>IF($A132="","",SUM(E132:H132))</f>
        <v/>
      </c>
      <c r="J132" s="36">
        <f>IF(OR($A132="",N(C132)=0),"",I132/C132)</f>
        <v/>
      </c>
      <c r="K132" s="9">
        <f>IF($A132="","",MAX(0,SUMPRODUCT(MAX(('Документы'!$B$6:$B$505=$A132)*('Документы'!$F$6:$F$505&gt;0)*('Документы'!$E$6:$E$505&lt;&gt;"")*('Сводка'!$C$4-'Документы'!$E$6:$E$505)))))</f>
        <v/>
      </c>
      <c r="L132" s="26">
        <f>IF($A132="","",SUMIFS('Документы'!$F$6:$F$505,'Документы'!$B$6:$B$505,$A132,'Документы'!$F$6:$F$505,"&lt;0"))</f>
        <v/>
      </c>
    </row>
    <row r="133">
      <c r="A133" s="11" t="n"/>
      <c r="B133" s="10">
        <f>IF($A133="","",INDEX('Документы'!$A$6:$A$505,MATCH($A133,'Документы'!$B$6:$B$505,0)))</f>
        <v/>
      </c>
      <c r="C133" s="26">
        <f>IF($A133="","",SUMIFS('Документы'!$F$6:$F$505,'Документы'!$B$6:$B$505,$A133,'Документы'!$F$6:$F$505,"&gt;0"))</f>
        <v/>
      </c>
      <c r="D133" s="26">
        <f>IF($A133="","",SUMIFS('Документы'!$F$6:$F$505,'Документы'!$B$6:$B$505,$A133,'Документы'!$F$6:$F$505,"&gt;0",'Документы'!$E$6:$E$505,"&gt;="&amp;'Сводка'!$C$4))</f>
        <v/>
      </c>
      <c r="E133" s="26">
        <f>IF($A133="","",SUMIFS('Документы'!$F$6:$F$505,'Документы'!$B$6:$B$505,$A133,'Документы'!$F$6:$F$505,"&gt;0",'Документы'!$E$6:$E$505,"&lt;"&amp;'Сводка'!$C$4,'Документы'!$E$6:$E$505,"&gt;="&amp;('Сводка'!$C$4-30)))</f>
        <v/>
      </c>
      <c r="F133" s="26">
        <f>IF($A133="","",SUMIFS('Документы'!$F$6:$F$505,'Документы'!$B$6:$B$505,$A133,'Документы'!$F$6:$F$505,"&gt;0",'Документы'!$E$6:$E$505,"&lt;"&amp;('Сводка'!$C$4-30),'Документы'!$E$6:$E$505,"&gt;="&amp;('Сводка'!$C$4-60)))</f>
        <v/>
      </c>
      <c r="G133" s="26">
        <f>IF($A133="","",SUMIFS('Документы'!$F$6:$F$505,'Документы'!$B$6:$B$505,$A133,'Документы'!$F$6:$F$505,"&gt;0",'Документы'!$E$6:$E$505,"&lt;"&amp;('Сводка'!$C$4-60),'Документы'!$E$6:$E$505,"&gt;="&amp;('Сводка'!$C$4-90)))</f>
        <v/>
      </c>
      <c r="H133" s="26">
        <f>IF($A133="","",SUMIFS('Документы'!$F$6:$F$505,'Документы'!$B$6:$B$505,$A133,'Документы'!$F$6:$F$505,"&gt;0",'Документы'!$E$6:$E$505,"&lt;"&amp;('Сводка'!$C$4-90)))</f>
        <v/>
      </c>
      <c r="I133" s="26">
        <f>IF($A133="","",SUM(E133:H133))</f>
        <v/>
      </c>
      <c r="J133" s="36">
        <f>IF(OR($A133="",N(C133)=0),"",I133/C133)</f>
        <v/>
      </c>
      <c r="K133" s="9">
        <f>IF($A133="","",MAX(0,SUMPRODUCT(MAX(('Документы'!$B$6:$B$505=$A133)*('Документы'!$F$6:$F$505&gt;0)*('Документы'!$E$6:$E$505&lt;&gt;"")*('Сводка'!$C$4-'Документы'!$E$6:$E$505)))))</f>
        <v/>
      </c>
      <c r="L133" s="26">
        <f>IF($A133="","",SUMIFS('Документы'!$F$6:$F$505,'Документы'!$B$6:$B$505,$A133,'Документы'!$F$6:$F$505,"&lt;0"))</f>
        <v/>
      </c>
    </row>
    <row r="134">
      <c r="A134" s="11" t="n"/>
      <c r="B134" s="10">
        <f>IF($A134="","",INDEX('Документы'!$A$6:$A$505,MATCH($A134,'Документы'!$B$6:$B$505,0)))</f>
        <v/>
      </c>
      <c r="C134" s="26">
        <f>IF($A134="","",SUMIFS('Документы'!$F$6:$F$505,'Документы'!$B$6:$B$505,$A134,'Документы'!$F$6:$F$505,"&gt;0"))</f>
        <v/>
      </c>
      <c r="D134" s="26">
        <f>IF($A134="","",SUMIFS('Документы'!$F$6:$F$505,'Документы'!$B$6:$B$505,$A134,'Документы'!$F$6:$F$505,"&gt;0",'Документы'!$E$6:$E$505,"&gt;="&amp;'Сводка'!$C$4))</f>
        <v/>
      </c>
      <c r="E134" s="26">
        <f>IF($A134="","",SUMIFS('Документы'!$F$6:$F$505,'Документы'!$B$6:$B$505,$A134,'Документы'!$F$6:$F$505,"&gt;0",'Документы'!$E$6:$E$505,"&lt;"&amp;'Сводка'!$C$4,'Документы'!$E$6:$E$505,"&gt;="&amp;('Сводка'!$C$4-30)))</f>
        <v/>
      </c>
      <c r="F134" s="26">
        <f>IF($A134="","",SUMIFS('Документы'!$F$6:$F$505,'Документы'!$B$6:$B$505,$A134,'Документы'!$F$6:$F$505,"&gt;0",'Документы'!$E$6:$E$505,"&lt;"&amp;('Сводка'!$C$4-30),'Документы'!$E$6:$E$505,"&gt;="&amp;('Сводка'!$C$4-60)))</f>
        <v/>
      </c>
      <c r="G134" s="26">
        <f>IF($A134="","",SUMIFS('Документы'!$F$6:$F$505,'Документы'!$B$6:$B$505,$A134,'Документы'!$F$6:$F$505,"&gt;0",'Документы'!$E$6:$E$505,"&lt;"&amp;('Сводка'!$C$4-60),'Документы'!$E$6:$E$505,"&gt;="&amp;('Сводка'!$C$4-90)))</f>
        <v/>
      </c>
      <c r="H134" s="26">
        <f>IF($A134="","",SUMIFS('Документы'!$F$6:$F$505,'Документы'!$B$6:$B$505,$A134,'Документы'!$F$6:$F$505,"&gt;0",'Документы'!$E$6:$E$505,"&lt;"&amp;('Сводка'!$C$4-90)))</f>
        <v/>
      </c>
      <c r="I134" s="26">
        <f>IF($A134="","",SUM(E134:H134))</f>
        <v/>
      </c>
      <c r="J134" s="36">
        <f>IF(OR($A134="",N(C134)=0),"",I134/C134)</f>
        <v/>
      </c>
      <c r="K134" s="9">
        <f>IF($A134="","",MAX(0,SUMPRODUCT(MAX(('Документы'!$B$6:$B$505=$A134)*('Документы'!$F$6:$F$505&gt;0)*('Документы'!$E$6:$E$505&lt;&gt;"")*('Сводка'!$C$4-'Документы'!$E$6:$E$505)))))</f>
        <v/>
      </c>
      <c r="L134" s="26">
        <f>IF($A134="","",SUMIFS('Документы'!$F$6:$F$505,'Документы'!$B$6:$B$505,$A134,'Документы'!$F$6:$F$505,"&lt;0"))</f>
        <v/>
      </c>
    </row>
    <row r="135">
      <c r="A135" s="11" t="n"/>
      <c r="B135" s="10">
        <f>IF($A135="","",INDEX('Документы'!$A$6:$A$505,MATCH($A135,'Документы'!$B$6:$B$505,0)))</f>
        <v/>
      </c>
      <c r="C135" s="26">
        <f>IF($A135="","",SUMIFS('Документы'!$F$6:$F$505,'Документы'!$B$6:$B$505,$A135,'Документы'!$F$6:$F$505,"&gt;0"))</f>
        <v/>
      </c>
      <c r="D135" s="26">
        <f>IF($A135="","",SUMIFS('Документы'!$F$6:$F$505,'Документы'!$B$6:$B$505,$A135,'Документы'!$F$6:$F$505,"&gt;0",'Документы'!$E$6:$E$505,"&gt;="&amp;'Сводка'!$C$4))</f>
        <v/>
      </c>
      <c r="E135" s="26">
        <f>IF($A135="","",SUMIFS('Документы'!$F$6:$F$505,'Документы'!$B$6:$B$505,$A135,'Документы'!$F$6:$F$505,"&gt;0",'Документы'!$E$6:$E$505,"&lt;"&amp;'Сводка'!$C$4,'Документы'!$E$6:$E$505,"&gt;="&amp;('Сводка'!$C$4-30)))</f>
        <v/>
      </c>
      <c r="F135" s="26">
        <f>IF($A135="","",SUMIFS('Документы'!$F$6:$F$505,'Документы'!$B$6:$B$505,$A135,'Документы'!$F$6:$F$505,"&gt;0",'Документы'!$E$6:$E$505,"&lt;"&amp;('Сводка'!$C$4-30),'Документы'!$E$6:$E$505,"&gt;="&amp;('Сводка'!$C$4-60)))</f>
        <v/>
      </c>
      <c r="G135" s="26">
        <f>IF($A135="","",SUMIFS('Документы'!$F$6:$F$505,'Документы'!$B$6:$B$505,$A135,'Документы'!$F$6:$F$505,"&gt;0",'Документы'!$E$6:$E$505,"&lt;"&amp;('Сводка'!$C$4-60),'Документы'!$E$6:$E$505,"&gt;="&amp;('Сводка'!$C$4-90)))</f>
        <v/>
      </c>
      <c r="H135" s="26">
        <f>IF($A135="","",SUMIFS('Документы'!$F$6:$F$505,'Документы'!$B$6:$B$505,$A135,'Документы'!$F$6:$F$505,"&gt;0",'Документы'!$E$6:$E$505,"&lt;"&amp;('Сводка'!$C$4-90)))</f>
        <v/>
      </c>
      <c r="I135" s="26">
        <f>IF($A135="","",SUM(E135:H135))</f>
        <v/>
      </c>
      <c r="J135" s="36">
        <f>IF(OR($A135="",N(C135)=0),"",I135/C135)</f>
        <v/>
      </c>
      <c r="K135" s="9">
        <f>IF($A135="","",MAX(0,SUMPRODUCT(MAX(('Документы'!$B$6:$B$505=$A135)*('Документы'!$F$6:$F$505&gt;0)*('Документы'!$E$6:$E$505&lt;&gt;"")*('Сводка'!$C$4-'Документы'!$E$6:$E$505)))))</f>
        <v/>
      </c>
      <c r="L135" s="26">
        <f>IF($A135="","",SUMIFS('Документы'!$F$6:$F$505,'Документы'!$B$6:$B$505,$A135,'Документы'!$F$6:$F$505,"&lt;0"))</f>
        <v/>
      </c>
    </row>
    <row r="136">
      <c r="A136" s="11" t="n"/>
      <c r="B136" s="10">
        <f>IF($A136="","",INDEX('Документы'!$A$6:$A$505,MATCH($A136,'Документы'!$B$6:$B$505,0)))</f>
        <v/>
      </c>
      <c r="C136" s="26">
        <f>IF($A136="","",SUMIFS('Документы'!$F$6:$F$505,'Документы'!$B$6:$B$505,$A136,'Документы'!$F$6:$F$505,"&gt;0"))</f>
        <v/>
      </c>
      <c r="D136" s="26">
        <f>IF($A136="","",SUMIFS('Документы'!$F$6:$F$505,'Документы'!$B$6:$B$505,$A136,'Документы'!$F$6:$F$505,"&gt;0",'Документы'!$E$6:$E$505,"&gt;="&amp;'Сводка'!$C$4))</f>
        <v/>
      </c>
      <c r="E136" s="26">
        <f>IF($A136="","",SUMIFS('Документы'!$F$6:$F$505,'Документы'!$B$6:$B$505,$A136,'Документы'!$F$6:$F$505,"&gt;0",'Документы'!$E$6:$E$505,"&lt;"&amp;'Сводка'!$C$4,'Документы'!$E$6:$E$505,"&gt;="&amp;('Сводка'!$C$4-30)))</f>
        <v/>
      </c>
      <c r="F136" s="26">
        <f>IF($A136="","",SUMIFS('Документы'!$F$6:$F$505,'Документы'!$B$6:$B$505,$A136,'Документы'!$F$6:$F$505,"&gt;0",'Документы'!$E$6:$E$505,"&lt;"&amp;('Сводка'!$C$4-30),'Документы'!$E$6:$E$505,"&gt;="&amp;('Сводка'!$C$4-60)))</f>
        <v/>
      </c>
      <c r="G136" s="26">
        <f>IF($A136="","",SUMIFS('Документы'!$F$6:$F$505,'Документы'!$B$6:$B$505,$A136,'Документы'!$F$6:$F$505,"&gt;0",'Документы'!$E$6:$E$505,"&lt;"&amp;('Сводка'!$C$4-60),'Документы'!$E$6:$E$505,"&gt;="&amp;('Сводка'!$C$4-90)))</f>
        <v/>
      </c>
      <c r="H136" s="26">
        <f>IF($A136="","",SUMIFS('Документы'!$F$6:$F$505,'Документы'!$B$6:$B$505,$A136,'Документы'!$F$6:$F$505,"&gt;0",'Документы'!$E$6:$E$505,"&lt;"&amp;('Сводка'!$C$4-90)))</f>
        <v/>
      </c>
      <c r="I136" s="26">
        <f>IF($A136="","",SUM(E136:H136))</f>
        <v/>
      </c>
      <c r="J136" s="36">
        <f>IF(OR($A136="",N(C136)=0),"",I136/C136)</f>
        <v/>
      </c>
      <c r="K136" s="9">
        <f>IF($A136="","",MAX(0,SUMPRODUCT(MAX(('Документы'!$B$6:$B$505=$A136)*('Документы'!$F$6:$F$505&gt;0)*('Документы'!$E$6:$E$505&lt;&gt;"")*('Сводка'!$C$4-'Документы'!$E$6:$E$505)))))</f>
        <v/>
      </c>
      <c r="L136" s="26">
        <f>IF($A136="","",SUMIFS('Документы'!$F$6:$F$505,'Документы'!$B$6:$B$505,$A136,'Документы'!$F$6:$F$505,"&lt;0"))</f>
        <v/>
      </c>
    </row>
    <row r="137">
      <c r="A137" s="11" t="n"/>
      <c r="B137" s="10">
        <f>IF($A137="","",INDEX('Документы'!$A$6:$A$505,MATCH($A137,'Документы'!$B$6:$B$505,0)))</f>
        <v/>
      </c>
      <c r="C137" s="26">
        <f>IF($A137="","",SUMIFS('Документы'!$F$6:$F$505,'Документы'!$B$6:$B$505,$A137,'Документы'!$F$6:$F$505,"&gt;0"))</f>
        <v/>
      </c>
      <c r="D137" s="26">
        <f>IF($A137="","",SUMIFS('Документы'!$F$6:$F$505,'Документы'!$B$6:$B$505,$A137,'Документы'!$F$6:$F$505,"&gt;0",'Документы'!$E$6:$E$505,"&gt;="&amp;'Сводка'!$C$4))</f>
        <v/>
      </c>
      <c r="E137" s="26">
        <f>IF($A137="","",SUMIFS('Документы'!$F$6:$F$505,'Документы'!$B$6:$B$505,$A137,'Документы'!$F$6:$F$505,"&gt;0",'Документы'!$E$6:$E$505,"&lt;"&amp;'Сводка'!$C$4,'Документы'!$E$6:$E$505,"&gt;="&amp;('Сводка'!$C$4-30)))</f>
        <v/>
      </c>
      <c r="F137" s="26">
        <f>IF($A137="","",SUMIFS('Документы'!$F$6:$F$505,'Документы'!$B$6:$B$505,$A137,'Документы'!$F$6:$F$505,"&gt;0",'Документы'!$E$6:$E$505,"&lt;"&amp;('Сводка'!$C$4-30),'Документы'!$E$6:$E$505,"&gt;="&amp;('Сводка'!$C$4-60)))</f>
        <v/>
      </c>
      <c r="G137" s="26">
        <f>IF($A137="","",SUMIFS('Документы'!$F$6:$F$505,'Документы'!$B$6:$B$505,$A137,'Документы'!$F$6:$F$505,"&gt;0",'Документы'!$E$6:$E$505,"&lt;"&amp;('Сводка'!$C$4-60),'Документы'!$E$6:$E$505,"&gt;="&amp;('Сводка'!$C$4-90)))</f>
        <v/>
      </c>
      <c r="H137" s="26">
        <f>IF($A137="","",SUMIFS('Документы'!$F$6:$F$505,'Документы'!$B$6:$B$505,$A137,'Документы'!$F$6:$F$505,"&gt;0",'Документы'!$E$6:$E$505,"&lt;"&amp;('Сводка'!$C$4-90)))</f>
        <v/>
      </c>
      <c r="I137" s="26">
        <f>IF($A137="","",SUM(E137:H137))</f>
        <v/>
      </c>
      <c r="J137" s="36">
        <f>IF(OR($A137="",N(C137)=0),"",I137/C137)</f>
        <v/>
      </c>
      <c r="K137" s="9">
        <f>IF($A137="","",MAX(0,SUMPRODUCT(MAX(('Документы'!$B$6:$B$505=$A137)*('Документы'!$F$6:$F$505&gt;0)*('Документы'!$E$6:$E$505&lt;&gt;"")*('Сводка'!$C$4-'Документы'!$E$6:$E$505)))))</f>
        <v/>
      </c>
      <c r="L137" s="26">
        <f>IF($A137="","",SUMIFS('Документы'!$F$6:$F$505,'Документы'!$B$6:$B$505,$A137,'Документы'!$F$6:$F$505,"&lt;0"))</f>
        <v/>
      </c>
    </row>
    <row r="138">
      <c r="A138" s="11" t="n"/>
      <c r="B138" s="10">
        <f>IF($A138="","",INDEX('Документы'!$A$6:$A$505,MATCH($A138,'Документы'!$B$6:$B$505,0)))</f>
        <v/>
      </c>
      <c r="C138" s="26">
        <f>IF($A138="","",SUMIFS('Документы'!$F$6:$F$505,'Документы'!$B$6:$B$505,$A138,'Документы'!$F$6:$F$505,"&gt;0"))</f>
        <v/>
      </c>
      <c r="D138" s="26">
        <f>IF($A138="","",SUMIFS('Документы'!$F$6:$F$505,'Документы'!$B$6:$B$505,$A138,'Документы'!$F$6:$F$505,"&gt;0",'Документы'!$E$6:$E$505,"&gt;="&amp;'Сводка'!$C$4))</f>
        <v/>
      </c>
      <c r="E138" s="26">
        <f>IF($A138="","",SUMIFS('Документы'!$F$6:$F$505,'Документы'!$B$6:$B$505,$A138,'Документы'!$F$6:$F$505,"&gt;0",'Документы'!$E$6:$E$505,"&lt;"&amp;'Сводка'!$C$4,'Документы'!$E$6:$E$505,"&gt;="&amp;('Сводка'!$C$4-30)))</f>
        <v/>
      </c>
      <c r="F138" s="26">
        <f>IF($A138="","",SUMIFS('Документы'!$F$6:$F$505,'Документы'!$B$6:$B$505,$A138,'Документы'!$F$6:$F$505,"&gt;0",'Документы'!$E$6:$E$505,"&lt;"&amp;('Сводка'!$C$4-30),'Документы'!$E$6:$E$505,"&gt;="&amp;('Сводка'!$C$4-60)))</f>
        <v/>
      </c>
      <c r="G138" s="26">
        <f>IF($A138="","",SUMIFS('Документы'!$F$6:$F$505,'Документы'!$B$6:$B$505,$A138,'Документы'!$F$6:$F$505,"&gt;0",'Документы'!$E$6:$E$505,"&lt;"&amp;('Сводка'!$C$4-60),'Документы'!$E$6:$E$505,"&gt;="&amp;('Сводка'!$C$4-90)))</f>
        <v/>
      </c>
      <c r="H138" s="26">
        <f>IF($A138="","",SUMIFS('Документы'!$F$6:$F$505,'Документы'!$B$6:$B$505,$A138,'Документы'!$F$6:$F$505,"&gt;0",'Документы'!$E$6:$E$505,"&lt;"&amp;('Сводка'!$C$4-90)))</f>
        <v/>
      </c>
      <c r="I138" s="26">
        <f>IF($A138="","",SUM(E138:H138))</f>
        <v/>
      </c>
      <c r="J138" s="36">
        <f>IF(OR($A138="",N(C138)=0),"",I138/C138)</f>
        <v/>
      </c>
      <c r="K138" s="9">
        <f>IF($A138="","",MAX(0,SUMPRODUCT(MAX(('Документы'!$B$6:$B$505=$A138)*('Документы'!$F$6:$F$505&gt;0)*('Документы'!$E$6:$E$505&lt;&gt;"")*('Сводка'!$C$4-'Документы'!$E$6:$E$505)))))</f>
        <v/>
      </c>
      <c r="L138" s="26">
        <f>IF($A138="","",SUMIFS('Документы'!$F$6:$F$505,'Документы'!$B$6:$B$505,$A138,'Документы'!$F$6:$F$505,"&lt;0"))</f>
        <v/>
      </c>
    </row>
    <row r="139">
      <c r="A139" s="11" t="n"/>
      <c r="B139" s="10">
        <f>IF($A139="","",INDEX('Документы'!$A$6:$A$505,MATCH($A139,'Документы'!$B$6:$B$505,0)))</f>
        <v/>
      </c>
      <c r="C139" s="26">
        <f>IF($A139="","",SUMIFS('Документы'!$F$6:$F$505,'Документы'!$B$6:$B$505,$A139,'Документы'!$F$6:$F$505,"&gt;0"))</f>
        <v/>
      </c>
      <c r="D139" s="26">
        <f>IF($A139="","",SUMIFS('Документы'!$F$6:$F$505,'Документы'!$B$6:$B$505,$A139,'Документы'!$F$6:$F$505,"&gt;0",'Документы'!$E$6:$E$505,"&gt;="&amp;'Сводка'!$C$4))</f>
        <v/>
      </c>
      <c r="E139" s="26">
        <f>IF($A139="","",SUMIFS('Документы'!$F$6:$F$505,'Документы'!$B$6:$B$505,$A139,'Документы'!$F$6:$F$505,"&gt;0",'Документы'!$E$6:$E$505,"&lt;"&amp;'Сводка'!$C$4,'Документы'!$E$6:$E$505,"&gt;="&amp;('Сводка'!$C$4-30)))</f>
        <v/>
      </c>
      <c r="F139" s="26">
        <f>IF($A139="","",SUMIFS('Документы'!$F$6:$F$505,'Документы'!$B$6:$B$505,$A139,'Документы'!$F$6:$F$505,"&gt;0",'Документы'!$E$6:$E$505,"&lt;"&amp;('Сводка'!$C$4-30),'Документы'!$E$6:$E$505,"&gt;="&amp;('Сводка'!$C$4-60)))</f>
        <v/>
      </c>
      <c r="G139" s="26">
        <f>IF($A139="","",SUMIFS('Документы'!$F$6:$F$505,'Документы'!$B$6:$B$505,$A139,'Документы'!$F$6:$F$505,"&gt;0",'Документы'!$E$6:$E$505,"&lt;"&amp;('Сводка'!$C$4-60),'Документы'!$E$6:$E$505,"&gt;="&amp;('Сводка'!$C$4-90)))</f>
        <v/>
      </c>
      <c r="H139" s="26">
        <f>IF($A139="","",SUMIFS('Документы'!$F$6:$F$505,'Документы'!$B$6:$B$505,$A139,'Документы'!$F$6:$F$505,"&gt;0",'Документы'!$E$6:$E$505,"&lt;"&amp;('Сводка'!$C$4-90)))</f>
        <v/>
      </c>
      <c r="I139" s="26">
        <f>IF($A139="","",SUM(E139:H139))</f>
        <v/>
      </c>
      <c r="J139" s="36">
        <f>IF(OR($A139="",N(C139)=0),"",I139/C139)</f>
        <v/>
      </c>
      <c r="K139" s="9">
        <f>IF($A139="","",MAX(0,SUMPRODUCT(MAX(('Документы'!$B$6:$B$505=$A139)*('Документы'!$F$6:$F$505&gt;0)*('Документы'!$E$6:$E$505&lt;&gt;"")*('Сводка'!$C$4-'Документы'!$E$6:$E$505)))))</f>
        <v/>
      </c>
      <c r="L139" s="26">
        <f>IF($A139="","",SUMIFS('Документы'!$F$6:$F$505,'Документы'!$B$6:$B$505,$A139,'Документы'!$F$6:$F$505,"&lt;0"))</f>
        <v/>
      </c>
    </row>
    <row r="140">
      <c r="A140" s="11" t="n"/>
      <c r="B140" s="10">
        <f>IF($A140="","",INDEX('Документы'!$A$6:$A$505,MATCH($A140,'Документы'!$B$6:$B$505,0)))</f>
        <v/>
      </c>
      <c r="C140" s="26">
        <f>IF($A140="","",SUMIFS('Документы'!$F$6:$F$505,'Документы'!$B$6:$B$505,$A140,'Документы'!$F$6:$F$505,"&gt;0"))</f>
        <v/>
      </c>
      <c r="D140" s="26">
        <f>IF($A140="","",SUMIFS('Документы'!$F$6:$F$505,'Документы'!$B$6:$B$505,$A140,'Документы'!$F$6:$F$505,"&gt;0",'Документы'!$E$6:$E$505,"&gt;="&amp;'Сводка'!$C$4))</f>
        <v/>
      </c>
      <c r="E140" s="26">
        <f>IF($A140="","",SUMIFS('Документы'!$F$6:$F$505,'Документы'!$B$6:$B$505,$A140,'Документы'!$F$6:$F$505,"&gt;0",'Документы'!$E$6:$E$505,"&lt;"&amp;'Сводка'!$C$4,'Документы'!$E$6:$E$505,"&gt;="&amp;('Сводка'!$C$4-30)))</f>
        <v/>
      </c>
      <c r="F140" s="26">
        <f>IF($A140="","",SUMIFS('Документы'!$F$6:$F$505,'Документы'!$B$6:$B$505,$A140,'Документы'!$F$6:$F$505,"&gt;0",'Документы'!$E$6:$E$505,"&lt;"&amp;('Сводка'!$C$4-30),'Документы'!$E$6:$E$505,"&gt;="&amp;('Сводка'!$C$4-60)))</f>
        <v/>
      </c>
      <c r="G140" s="26">
        <f>IF($A140="","",SUMIFS('Документы'!$F$6:$F$505,'Документы'!$B$6:$B$505,$A140,'Документы'!$F$6:$F$505,"&gt;0",'Документы'!$E$6:$E$505,"&lt;"&amp;('Сводка'!$C$4-60),'Документы'!$E$6:$E$505,"&gt;="&amp;('Сводка'!$C$4-90)))</f>
        <v/>
      </c>
      <c r="H140" s="26">
        <f>IF($A140="","",SUMIFS('Документы'!$F$6:$F$505,'Документы'!$B$6:$B$505,$A140,'Документы'!$F$6:$F$505,"&gt;0",'Документы'!$E$6:$E$505,"&lt;"&amp;('Сводка'!$C$4-90)))</f>
        <v/>
      </c>
      <c r="I140" s="26">
        <f>IF($A140="","",SUM(E140:H140))</f>
        <v/>
      </c>
      <c r="J140" s="36">
        <f>IF(OR($A140="",N(C140)=0),"",I140/C140)</f>
        <v/>
      </c>
      <c r="K140" s="9">
        <f>IF($A140="","",MAX(0,SUMPRODUCT(MAX(('Документы'!$B$6:$B$505=$A140)*('Документы'!$F$6:$F$505&gt;0)*('Документы'!$E$6:$E$505&lt;&gt;"")*('Сводка'!$C$4-'Документы'!$E$6:$E$505)))))</f>
        <v/>
      </c>
      <c r="L140" s="26">
        <f>IF($A140="","",SUMIFS('Документы'!$F$6:$F$505,'Документы'!$B$6:$B$505,$A140,'Документы'!$F$6:$F$505,"&lt;0"))</f>
        <v/>
      </c>
    </row>
    <row r="141">
      <c r="A141" s="11" t="n"/>
      <c r="B141" s="10">
        <f>IF($A141="","",INDEX('Документы'!$A$6:$A$505,MATCH($A141,'Документы'!$B$6:$B$505,0)))</f>
        <v/>
      </c>
      <c r="C141" s="26">
        <f>IF($A141="","",SUMIFS('Документы'!$F$6:$F$505,'Документы'!$B$6:$B$505,$A141,'Документы'!$F$6:$F$505,"&gt;0"))</f>
        <v/>
      </c>
      <c r="D141" s="26">
        <f>IF($A141="","",SUMIFS('Документы'!$F$6:$F$505,'Документы'!$B$6:$B$505,$A141,'Документы'!$F$6:$F$505,"&gt;0",'Документы'!$E$6:$E$505,"&gt;="&amp;'Сводка'!$C$4))</f>
        <v/>
      </c>
      <c r="E141" s="26">
        <f>IF($A141="","",SUMIFS('Документы'!$F$6:$F$505,'Документы'!$B$6:$B$505,$A141,'Документы'!$F$6:$F$505,"&gt;0",'Документы'!$E$6:$E$505,"&lt;"&amp;'Сводка'!$C$4,'Документы'!$E$6:$E$505,"&gt;="&amp;('Сводка'!$C$4-30)))</f>
        <v/>
      </c>
      <c r="F141" s="26">
        <f>IF($A141="","",SUMIFS('Документы'!$F$6:$F$505,'Документы'!$B$6:$B$505,$A141,'Документы'!$F$6:$F$505,"&gt;0",'Документы'!$E$6:$E$505,"&lt;"&amp;('Сводка'!$C$4-30),'Документы'!$E$6:$E$505,"&gt;="&amp;('Сводка'!$C$4-60)))</f>
        <v/>
      </c>
      <c r="G141" s="26">
        <f>IF($A141="","",SUMIFS('Документы'!$F$6:$F$505,'Документы'!$B$6:$B$505,$A141,'Документы'!$F$6:$F$505,"&gt;0",'Документы'!$E$6:$E$505,"&lt;"&amp;('Сводка'!$C$4-60),'Документы'!$E$6:$E$505,"&gt;="&amp;('Сводка'!$C$4-90)))</f>
        <v/>
      </c>
      <c r="H141" s="26">
        <f>IF($A141="","",SUMIFS('Документы'!$F$6:$F$505,'Документы'!$B$6:$B$505,$A141,'Документы'!$F$6:$F$505,"&gt;0",'Документы'!$E$6:$E$505,"&lt;"&amp;('Сводка'!$C$4-90)))</f>
        <v/>
      </c>
      <c r="I141" s="26">
        <f>IF($A141="","",SUM(E141:H141))</f>
        <v/>
      </c>
      <c r="J141" s="36">
        <f>IF(OR($A141="",N(C141)=0),"",I141/C141)</f>
        <v/>
      </c>
      <c r="K141" s="9">
        <f>IF($A141="","",MAX(0,SUMPRODUCT(MAX(('Документы'!$B$6:$B$505=$A141)*('Документы'!$F$6:$F$505&gt;0)*('Документы'!$E$6:$E$505&lt;&gt;"")*('Сводка'!$C$4-'Документы'!$E$6:$E$505)))))</f>
        <v/>
      </c>
      <c r="L141" s="26">
        <f>IF($A141="","",SUMIFS('Документы'!$F$6:$F$505,'Документы'!$B$6:$B$505,$A141,'Документы'!$F$6:$F$505,"&lt;0"))</f>
        <v/>
      </c>
    </row>
    <row r="142">
      <c r="A142" s="11" t="n"/>
      <c r="B142" s="10">
        <f>IF($A142="","",INDEX('Документы'!$A$6:$A$505,MATCH($A142,'Документы'!$B$6:$B$505,0)))</f>
        <v/>
      </c>
      <c r="C142" s="26">
        <f>IF($A142="","",SUMIFS('Документы'!$F$6:$F$505,'Документы'!$B$6:$B$505,$A142,'Документы'!$F$6:$F$505,"&gt;0"))</f>
        <v/>
      </c>
      <c r="D142" s="26">
        <f>IF($A142="","",SUMIFS('Документы'!$F$6:$F$505,'Документы'!$B$6:$B$505,$A142,'Документы'!$F$6:$F$505,"&gt;0",'Документы'!$E$6:$E$505,"&gt;="&amp;'Сводка'!$C$4))</f>
        <v/>
      </c>
      <c r="E142" s="26">
        <f>IF($A142="","",SUMIFS('Документы'!$F$6:$F$505,'Документы'!$B$6:$B$505,$A142,'Документы'!$F$6:$F$505,"&gt;0",'Документы'!$E$6:$E$505,"&lt;"&amp;'Сводка'!$C$4,'Документы'!$E$6:$E$505,"&gt;="&amp;('Сводка'!$C$4-30)))</f>
        <v/>
      </c>
      <c r="F142" s="26">
        <f>IF($A142="","",SUMIFS('Документы'!$F$6:$F$505,'Документы'!$B$6:$B$505,$A142,'Документы'!$F$6:$F$505,"&gt;0",'Документы'!$E$6:$E$505,"&lt;"&amp;('Сводка'!$C$4-30),'Документы'!$E$6:$E$505,"&gt;="&amp;('Сводка'!$C$4-60)))</f>
        <v/>
      </c>
      <c r="G142" s="26">
        <f>IF($A142="","",SUMIFS('Документы'!$F$6:$F$505,'Документы'!$B$6:$B$505,$A142,'Документы'!$F$6:$F$505,"&gt;0",'Документы'!$E$6:$E$505,"&lt;"&amp;('Сводка'!$C$4-60),'Документы'!$E$6:$E$505,"&gt;="&amp;('Сводка'!$C$4-90)))</f>
        <v/>
      </c>
      <c r="H142" s="26">
        <f>IF($A142="","",SUMIFS('Документы'!$F$6:$F$505,'Документы'!$B$6:$B$505,$A142,'Документы'!$F$6:$F$505,"&gt;0",'Документы'!$E$6:$E$505,"&lt;"&amp;('Сводка'!$C$4-90)))</f>
        <v/>
      </c>
      <c r="I142" s="26">
        <f>IF($A142="","",SUM(E142:H142))</f>
        <v/>
      </c>
      <c r="J142" s="36">
        <f>IF(OR($A142="",N(C142)=0),"",I142/C142)</f>
        <v/>
      </c>
      <c r="K142" s="9">
        <f>IF($A142="","",MAX(0,SUMPRODUCT(MAX(('Документы'!$B$6:$B$505=$A142)*('Документы'!$F$6:$F$505&gt;0)*('Документы'!$E$6:$E$505&lt;&gt;"")*('Сводка'!$C$4-'Документы'!$E$6:$E$505)))))</f>
        <v/>
      </c>
      <c r="L142" s="26">
        <f>IF($A142="","",SUMIFS('Документы'!$F$6:$F$505,'Документы'!$B$6:$B$505,$A142,'Документы'!$F$6:$F$505,"&lt;0"))</f>
        <v/>
      </c>
    </row>
    <row r="143">
      <c r="A143" s="11" t="n"/>
      <c r="B143" s="10">
        <f>IF($A143="","",INDEX('Документы'!$A$6:$A$505,MATCH($A143,'Документы'!$B$6:$B$505,0)))</f>
        <v/>
      </c>
      <c r="C143" s="26">
        <f>IF($A143="","",SUMIFS('Документы'!$F$6:$F$505,'Документы'!$B$6:$B$505,$A143,'Документы'!$F$6:$F$505,"&gt;0"))</f>
        <v/>
      </c>
      <c r="D143" s="26">
        <f>IF($A143="","",SUMIFS('Документы'!$F$6:$F$505,'Документы'!$B$6:$B$505,$A143,'Документы'!$F$6:$F$505,"&gt;0",'Документы'!$E$6:$E$505,"&gt;="&amp;'Сводка'!$C$4))</f>
        <v/>
      </c>
      <c r="E143" s="26">
        <f>IF($A143="","",SUMIFS('Документы'!$F$6:$F$505,'Документы'!$B$6:$B$505,$A143,'Документы'!$F$6:$F$505,"&gt;0",'Документы'!$E$6:$E$505,"&lt;"&amp;'Сводка'!$C$4,'Документы'!$E$6:$E$505,"&gt;="&amp;('Сводка'!$C$4-30)))</f>
        <v/>
      </c>
      <c r="F143" s="26">
        <f>IF($A143="","",SUMIFS('Документы'!$F$6:$F$505,'Документы'!$B$6:$B$505,$A143,'Документы'!$F$6:$F$505,"&gt;0",'Документы'!$E$6:$E$505,"&lt;"&amp;('Сводка'!$C$4-30),'Документы'!$E$6:$E$505,"&gt;="&amp;('Сводка'!$C$4-60)))</f>
        <v/>
      </c>
      <c r="G143" s="26">
        <f>IF($A143="","",SUMIFS('Документы'!$F$6:$F$505,'Документы'!$B$6:$B$505,$A143,'Документы'!$F$6:$F$505,"&gt;0",'Документы'!$E$6:$E$505,"&lt;"&amp;('Сводка'!$C$4-60),'Документы'!$E$6:$E$505,"&gt;="&amp;('Сводка'!$C$4-90)))</f>
        <v/>
      </c>
      <c r="H143" s="26">
        <f>IF($A143="","",SUMIFS('Документы'!$F$6:$F$505,'Документы'!$B$6:$B$505,$A143,'Документы'!$F$6:$F$505,"&gt;0",'Документы'!$E$6:$E$505,"&lt;"&amp;('Сводка'!$C$4-90)))</f>
        <v/>
      </c>
      <c r="I143" s="26">
        <f>IF($A143="","",SUM(E143:H143))</f>
        <v/>
      </c>
      <c r="J143" s="36">
        <f>IF(OR($A143="",N(C143)=0),"",I143/C143)</f>
        <v/>
      </c>
      <c r="K143" s="9">
        <f>IF($A143="","",MAX(0,SUMPRODUCT(MAX(('Документы'!$B$6:$B$505=$A143)*('Документы'!$F$6:$F$505&gt;0)*('Документы'!$E$6:$E$505&lt;&gt;"")*('Сводка'!$C$4-'Документы'!$E$6:$E$505)))))</f>
        <v/>
      </c>
      <c r="L143" s="26">
        <f>IF($A143="","",SUMIFS('Документы'!$F$6:$F$505,'Документы'!$B$6:$B$505,$A143,'Документы'!$F$6:$F$505,"&lt;0"))</f>
        <v/>
      </c>
    </row>
    <row r="144">
      <c r="A144" s="11" t="n"/>
      <c r="B144" s="10">
        <f>IF($A144="","",INDEX('Документы'!$A$6:$A$505,MATCH($A144,'Документы'!$B$6:$B$505,0)))</f>
        <v/>
      </c>
      <c r="C144" s="26">
        <f>IF($A144="","",SUMIFS('Документы'!$F$6:$F$505,'Документы'!$B$6:$B$505,$A144,'Документы'!$F$6:$F$505,"&gt;0"))</f>
        <v/>
      </c>
      <c r="D144" s="26">
        <f>IF($A144="","",SUMIFS('Документы'!$F$6:$F$505,'Документы'!$B$6:$B$505,$A144,'Документы'!$F$6:$F$505,"&gt;0",'Документы'!$E$6:$E$505,"&gt;="&amp;'Сводка'!$C$4))</f>
        <v/>
      </c>
      <c r="E144" s="26">
        <f>IF($A144="","",SUMIFS('Документы'!$F$6:$F$505,'Документы'!$B$6:$B$505,$A144,'Документы'!$F$6:$F$505,"&gt;0",'Документы'!$E$6:$E$505,"&lt;"&amp;'Сводка'!$C$4,'Документы'!$E$6:$E$505,"&gt;="&amp;('Сводка'!$C$4-30)))</f>
        <v/>
      </c>
      <c r="F144" s="26">
        <f>IF($A144="","",SUMIFS('Документы'!$F$6:$F$505,'Документы'!$B$6:$B$505,$A144,'Документы'!$F$6:$F$505,"&gt;0",'Документы'!$E$6:$E$505,"&lt;"&amp;('Сводка'!$C$4-30),'Документы'!$E$6:$E$505,"&gt;="&amp;('Сводка'!$C$4-60)))</f>
        <v/>
      </c>
      <c r="G144" s="26">
        <f>IF($A144="","",SUMIFS('Документы'!$F$6:$F$505,'Документы'!$B$6:$B$505,$A144,'Документы'!$F$6:$F$505,"&gt;0",'Документы'!$E$6:$E$505,"&lt;"&amp;('Сводка'!$C$4-60),'Документы'!$E$6:$E$505,"&gt;="&amp;('Сводка'!$C$4-90)))</f>
        <v/>
      </c>
      <c r="H144" s="26">
        <f>IF($A144="","",SUMIFS('Документы'!$F$6:$F$505,'Документы'!$B$6:$B$505,$A144,'Документы'!$F$6:$F$505,"&gt;0",'Документы'!$E$6:$E$505,"&lt;"&amp;('Сводка'!$C$4-90)))</f>
        <v/>
      </c>
      <c r="I144" s="26">
        <f>IF($A144="","",SUM(E144:H144))</f>
        <v/>
      </c>
      <c r="J144" s="36">
        <f>IF(OR($A144="",N(C144)=0),"",I144/C144)</f>
        <v/>
      </c>
      <c r="K144" s="9">
        <f>IF($A144="","",MAX(0,SUMPRODUCT(MAX(('Документы'!$B$6:$B$505=$A144)*('Документы'!$F$6:$F$505&gt;0)*('Документы'!$E$6:$E$505&lt;&gt;"")*('Сводка'!$C$4-'Документы'!$E$6:$E$505)))))</f>
        <v/>
      </c>
      <c r="L144" s="26">
        <f>IF($A144="","",SUMIFS('Документы'!$F$6:$F$505,'Документы'!$B$6:$B$505,$A144,'Документы'!$F$6:$F$505,"&lt;0"))</f>
        <v/>
      </c>
    </row>
    <row r="145">
      <c r="A145" s="11" t="n"/>
      <c r="B145" s="10">
        <f>IF($A145="","",INDEX('Документы'!$A$6:$A$505,MATCH($A145,'Документы'!$B$6:$B$505,0)))</f>
        <v/>
      </c>
      <c r="C145" s="26">
        <f>IF($A145="","",SUMIFS('Документы'!$F$6:$F$505,'Документы'!$B$6:$B$505,$A145,'Документы'!$F$6:$F$505,"&gt;0"))</f>
        <v/>
      </c>
      <c r="D145" s="26">
        <f>IF($A145="","",SUMIFS('Документы'!$F$6:$F$505,'Документы'!$B$6:$B$505,$A145,'Документы'!$F$6:$F$505,"&gt;0",'Документы'!$E$6:$E$505,"&gt;="&amp;'Сводка'!$C$4))</f>
        <v/>
      </c>
      <c r="E145" s="26">
        <f>IF($A145="","",SUMIFS('Документы'!$F$6:$F$505,'Документы'!$B$6:$B$505,$A145,'Документы'!$F$6:$F$505,"&gt;0",'Документы'!$E$6:$E$505,"&lt;"&amp;'Сводка'!$C$4,'Документы'!$E$6:$E$505,"&gt;="&amp;('Сводка'!$C$4-30)))</f>
        <v/>
      </c>
      <c r="F145" s="26">
        <f>IF($A145="","",SUMIFS('Документы'!$F$6:$F$505,'Документы'!$B$6:$B$505,$A145,'Документы'!$F$6:$F$505,"&gt;0",'Документы'!$E$6:$E$505,"&lt;"&amp;('Сводка'!$C$4-30),'Документы'!$E$6:$E$505,"&gt;="&amp;('Сводка'!$C$4-60)))</f>
        <v/>
      </c>
      <c r="G145" s="26">
        <f>IF($A145="","",SUMIFS('Документы'!$F$6:$F$505,'Документы'!$B$6:$B$505,$A145,'Документы'!$F$6:$F$505,"&gt;0",'Документы'!$E$6:$E$505,"&lt;"&amp;('Сводка'!$C$4-60),'Документы'!$E$6:$E$505,"&gt;="&amp;('Сводка'!$C$4-90)))</f>
        <v/>
      </c>
      <c r="H145" s="26">
        <f>IF($A145="","",SUMIFS('Документы'!$F$6:$F$505,'Документы'!$B$6:$B$505,$A145,'Документы'!$F$6:$F$505,"&gt;0",'Документы'!$E$6:$E$505,"&lt;"&amp;('Сводка'!$C$4-90)))</f>
        <v/>
      </c>
      <c r="I145" s="26">
        <f>IF($A145="","",SUM(E145:H145))</f>
        <v/>
      </c>
      <c r="J145" s="36">
        <f>IF(OR($A145="",N(C145)=0),"",I145/C145)</f>
        <v/>
      </c>
      <c r="K145" s="9">
        <f>IF($A145="","",MAX(0,SUMPRODUCT(MAX(('Документы'!$B$6:$B$505=$A145)*('Документы'!$F$6:$F$505&gt;0)*('Документы'!$E$6:$E$505&lt;&gt;"")*('Сводка'!$C$4-'Документы'!$E$6:$E$505)))))</f>
        <v/>
      </c>
      <c r="L145" s="26">
        <f>IF($A145="","",SUMIFS('Документы'!$F$6:$F$505,'Документы'!$B$6:$B$505,$A145,'Документы'!$F$6:$F$505,"&lt;0"))</f>
        <v/>
      </c>
    </row>
    <row r="146">
      <c r="A146" s="11" t="n"/>
      <c r="B146" s="10">
        <f>IF($A146="","",INDEX('Документы'!$A$6:$A$505,MATCH($A146,'Документы'!$B$6:$B$505,0)))</f>
        <v/>
      </c>
      <c r="C146" s="26">
        <f>IF($A146="","",SUMIFS('Документы'!$F$6:$F$505,'Документы'!$B$6:$B$505,$A146,'Документы'!$F$6:$F$505,"&gt;0"))</f>
        <v/>
      </c>
      <c r="D146" s="26">
        <f>IF($A146="","",SUMIFS('Документы'!$F$6:$F$505,'Документы'!$B$6:$B$505,$A146,'Документы'!$F$6:$F$505,"&gt;0",'Документы'!$E$6:$E$505,"&gt;="&amp;'Сводка'!$C$4))</f>
        <v/>
      </c>
      <c r="E146" s="26">
        <f>IF($A146="","",SUMIFS('Документы'!$F$6:$F$505,'Документы'!$B$6:$B$505,$A146,'Документы'!$F$6:$F$505,"&gt;0",'Документы'!$E$6:$E$505,"&lt;"&amp;'Сводка'!$C$4,'Документы'!$E$6:$E$505,"&gt;="&amp;('Сводка'!$C$4-30)))</f>
        <v/>
      </c>
      <c r="F146" s="26">
        <f>IF($A146="","",SUMIFS('Документы'!$F$6:$F$505,'Документы'!$B$6:$B$505,$A146,'Документы'!$F$6:$F$505,"&gt;0",'Документы'!$E$6:$E$505,"&lt;"&amp;('Сводка'!$C$4-30),'Документы'!$E$6:$E$505,"&gt;="&amp;('Сводка'!$C$4-60)))</f>
        <v/>
      </c>
      <c r="G146" s="26">
        <f>IF($A146="","",SUMIFS('Документы'!$F$6:$F$505,'Документы'!$B$6:$B$505,$A146,'Документы'!$F$6:$F$505,"&gt;0",'Документы'!$E$6:$E$505,"&lt;"&amp;('Сводка'!$C$4-60),'Документы'!$E$6:$E$505,"&gt;="&amp;('Сводка'!$C$4-90)))</f>
        <v/>
      </c>
      <c r="H146" s="26">
        <f>IF($A146="","",SUMIFS('Документы'!$F$6:$F$505,'Документы'!$B$6:$B$505,$A146,'Документы'!$F$6:$F$505,"&gt;0",'Документы'!$E$6:$E$505,"&lt;"&amp;('Сводка'!$C$4-90)))</f>
        <v/>
      </c>
      <c r="I146" s="26">
        <f>IF($A146="","",SUM(E146:H146))</f>
        <v/>
      </c>
      <c r="J146" s="36">
        <f>IF(OR($A146="",N(C146)=0),"",I146/C146)</f>
        <v/>
      </c>
      <c r="K146" s="9">
        <f>IF($A146="","",MAX(0,SUMPRODUCT(MAX(('Документы'!$B$6:$B$505=$A146)*('Документы'!$F$6:$F$505&gt;0)*('Документы'!$E$6:$E$505&lt;&gt;"")*('Сводка'!$C$4-'Документы'!$E$6:$E$505)))))</f>
        <v/>
      </c>
      <c r="L146" s="26">
        <f>IF($A146="","",SUMIFS('Документы'!$F$6:$F$505,'Документы'!$B$6:$B$505,$A146,'Документы'!$F$6:$F$505,"&lt;0"))</f>
        <v/>
      </c>
    </row>
    <row r="147">
      <c r="A147" s="11" t="n"/>
      <c r="B147" s="10">
        <f>IF($A147="","",INDEX('Документы'!$A$6:$A$505,MATCH($A147,'Документы'!$B$6:$B$505,0)))</f>
        <v/>
      </c>
      <c r="C147" s="26">
        <f>IF($A147="","",SUMIFS('Документы'!$F$6:$F$505,'Документы'!$B$6:$B$505,$A147,'Документы'!$F$6:$F$505,"&gt;0"))</f>
        <v/>
      </c>
      <c r="D147" s="26">
        <f>IF($A147="","",SUMIFS('Документы'!$F$6:$F$505,'Документы'!$B$6:$B$505,$A147,'Документы'!$F$6:$F$505,"&gt;0",'Документы'!$E$6:$E$505,"&gt;="&amp;'Сводка'!$C$4))</f>
        <v/>
      </c>
      <c r="E147" s="26">
        <f>IF($A147="","",SUMIFS('Документы'!$F$6:$F$505,'Документы'!$B$6:$B$505,$A147,'Документы'!$F$6:$F$505,"&gt;0",'Документы'!$E$6:$E$505,"&lt;"&amp;'Сводка'!$C$4,'Документы'!$E$6:$E$505,"&gt;="&amp;('Сводка'!$C$4-30)))</f>
        <v/>
      </c>
      <c r="F147" s="26">
        <f>IF($A147="","",SUMIFS('Документы'!$F$6:$F$505,'Документы'!$B$6:$B$505,$A147,'Документы'!$F$6:$F$505,"&gt;0",'Документы'!$E$6:$E$505,"&lt;"&amp;('Сводка'!$C$4-30),'Документы'!$E$6:$E$505,"&gt;="&amp;('Сводка'!$C$4-60)))</f>
        <v/>
      </c>
      <c r="G147" s="26">
        <f>IF($A147="","",SUMIFS('Документы'!$F$6:$F$505,'Документы'!$B$6:$B$505,$A147,'Документы'!$F$6:$F$505,"&gt;0",'Документы'!$E$6:$E$505,"&lt;"&amp;('Сводка'!$C$4-60),'Документы'!$E$6:$E$505,"&gt;="&amp;('Сводка'!$C$4-90)))</f>
        <v/>
      </c>
      <c r="H147" s="26">
        <f>IF($A147="","",SUMIFS('Документы'!$F$6:$F$505,'Документы'!$B$6:$B$505,$A147,'Документы'!$F$6:$F$505,"&gt;0",'Документы'!$E$6:$E$505,"&lt;"&amp;('Сводка'!$C$4-90)))</f>
        <v/>
      </c>
      <c r="I147" s="26">
        <f>IF($A147="","",SUM(E147:H147))</f>
        <v/>
      </c>
      <c r="J147" s="36">
        <f>IF(OR($A147="",N(C147)=0),"",I147/C147)</f>
        <v/>
      </c>
      <c r="K147" s="9">
        <f>IF($A147="","",MAX(0,SUMPRODUCT(MAX(('Документы'!$B$6:$B$505=$A147)*('Документы'!$F$6:$F$505&gt;0)*('Документы'!$E$6:$E$505&lt;&gt;"")*('Сводка'!$C$4-'Документы'!$E$6:$E$505)))))</f>
        <v/>
      </c>
      <c r="L147" s="26">
        <f>IF($A147="","",SUMIFS('Документы'!$F$6:$F$505,'Документы'!$B$6:$B$505,$A147,'Документы'!$F$6:$F$505,"&lt;0"))</f>
        <v/>
      </c>
    </row>
    <row r="148">
      <c r="A148" s="11" t="n"/>
      <c r="B148" s="10">
        <f>IF($A148="","",INDEX('Документы'!$A$6:$A$505,MATCH($A148,'Документы'!$B$6:$B$505,0)))</f>
        <v/>
      </c>
      <c r="C148" s="26">
        <f>IF($A148="","",SUMIFS('Документы'!$F$6:$F$505,'Документы'!$B$6:$B$505,$A148,'Документы'!$F$6:$F$505,"&gt;0"))</f>
        <v/>
      </c>
      <c r="D148" s="26">
        <f>IF($A148="","",SUMIFS('Документы'!$F$6:$F$505,'Документы'!$B$6:$B$505,$A148,'Документы'!$F$6:$F$505,"&gt;0",'Документы'!$E$6:$E$505,"&gt;="&amp;'Сводка'!$C$4))</f>
        <v/>
      </c>
      <c r="E148" s="26">
        <f>IF($A148="","",SUMIFS('Документы'!$F$6:$F$505,'Документы'!$B$6:$B$505,$A148,'Документы'!$F$6:$F$505,"&gt;0",'Документы'!$E$6:$E$505,"&lt;"&amp;'Сводка'!$C$4,'Документы'!$E$6:$E$505,"&gt;="&amp;('Сводка'!$C$4-30)))</f>
        <v/>
      </c>
      <c r="F148" s="26">
        <f>IF($A148="","",SUMIFS('Документы'!$F$6:$F$505,'Документы'!$B$6:$B$505,$A148,'Документы'!$F$6:$F$505,"&gt;0",'Документы'!$E$6:$E$505,"&lt;"&amp;('Сводка'!$C$4-30),'Документы'!$E$6:$E$505,"&gt;="&amp;('Сводка'!$C$4-60)))</f>
        <v/>
      </c>
      <c r="G148" s="26">
        <f>IF($A148="","",SUMIFS('Документы'!$F$6:$F$505,'Документы'!$B$6:$B$505,$A148,'Документы'!$F$6:$F$505,"&gt;0",'Документы'!$E$6:$E$505,"&lt;"&amp;('Сводка'!$C$4-60),'Документы'!$E$6:$E$505,"&gt;="&amp;('Сводка'!$C$4-90)))</f>
        <v/>
      </c>
      <c r="H148" s="26">
        <f>IF($A148="","",SUMIFS('Документы'!$F$6:$F$505,'Документы'!$B$6:$B$505,$A148,'Документы'!$F$6:$F$505,"&gt;0",'Документы'!$E$6:$E$505,"&lt;"&amp;('Сводка'!$C$4-90)))</f>
        <v/>
      </c>
      <c r="I148" s="26">
        <f>IF($A148="","",SUM(E148:H148))</f>
        <v/>
      </c>
      <c r="J148" s="36">
        <f>IF(OR($A148="",N(C148)=0),"",I148/C148)</f>
        <v/>
      </c>
      <c r="K148" s="9">
        <f>IF($A148="","",MAX(0,SUMPRODUCT(MAX(('Документы'!$B$6:$B$505=$A148)*('Документы'!$F$6:$F$505&gt;0)*('Документы'!$E$6:$E$505&lt;&gt;"")*('Сводка'!$C$4-'Документы'!$E$6:$E$505)))))</f>
        <v/>
      </c>
      <c r="L148" s="26">
        <f>IF($A148="","",SUMIFS('Документы'!$F$6:$F$505,'Документы'!$B$6:$B$505,$A148,'Документы'!$F$6:$F$505,"&lt;0"))</f>
        <v/>
      </c>
    </row>
    <row r="149">
      <c r="A149" s="11" t="n"/>
      <c r="B149" s="10">
        <f>IF($A149="","",INDEX('Документы'!$A$6:$A$505,MATCH($A149,'Документы'!$B$6:$B$505,0)))</f>
        <v/>
      </c>
      <c r="C149" s="26">
        <f>IF($A149="","",SUMIFS('Документы'!$F$6:$F$505,'Документы'!$B$6:$B$505,$A149,'Документы'!$F$6:$F$505,"&gt;0"))</f>
        <v/>
      </c>
      <c r="D149" s="26">
        <f>IF($A149="","",SUMIFS('Документы'!$F$6:$F$505,'Документы'!$B$6:$B$505,$A149,'Документы'!$F$6:$F$505,"&gt;0",'Документы'!$E$6:$E$505,"&gt;="&amp;'Сводка'!$C$4))</f>
        <v/>
      </c>
      <c r="E149" s="26">
        <f>IF($A149="","",SUMIFS('Документы'!$F$6:$F$505,'Документы'!$B$6:$B$505,$A149,'Документы'!$F$6:$F$505,"&gt;0",'Документы'!$E$6:$E$505,"&lt;"&amp;'Сводка'!$C$4,'Документы'!$E$6:$E$505,"&gt;="&amp;('Сводка'!$C$4-30)))</f>
        <v/>
      </c>
      <c r="F149" s="26">
        <f>IF($A149="","",SUMIFS('Документы'!$F$6:$F$505,'Документы'!$B$6:$B$505,$A149,'Документы'!$F$6:$F$505,"&gt;0",'Документы'!$E$6:$E$505,"&lt;"&amp;('Сводка'!$C$4-30),'Документы'!$E$6:$E$505,"&gt;="&amp;('Сводка'!$C$4-60)))</f>
        <v/>
      </c>
      <c r="G149" s="26">
        <f>IF($A149="","",SUMIFS('Документы'!$F$6:$F$505,'Документы'!$B$6:$B$505,$A149,'Документы'!$F$6:$F$505,"&gt;0",'Документы'!$E$6:$E$505,"&lt;"&amp;('Сводка'!$C$4-60),'Документы'!$E$6:$E$505,"&gt;="&amp;('Сводка'!$C$4-90)))</f>
        <v/>
      </c>
      <c r="H149" s="26">
        <f>IF($A149="","",SUMIFS('Документы'!$F$6:$F$505,'Документы'!$B$6:$B$505,$A149,'Документы'!$F$6:$F$505,"&gt;0",'Документы'!$E$6:$E$505,"&lt;"&amp;('Сводка'!$C$4-90)))</f>
        <v/>
      </c>
      <c r="I149" s="26">
        <f>IF($A149="","",SUM(E149:H149))</f>
        <v/>
      </c>
      <c r="J149" s="36">
        <f>IF(OR($A149="",N(C149)=0),"",I149/C149)</f>
        <v/>
      </c>
      <c r="K149" s="9">
        <f>IF($A149="","",MAX(0,SUMPRODUCT(MAX(('Документы'!$B$6:$B$505=$A149)*('Документы'!$F$6:$F$505&gt;0)*('Документы'!$E$6:$E$505&lt;&gt;"")*('Сводка'!$C$4-'Документы'!$E$6:$E$505)))))</f>
        <v/>
      </c>
      <c r="L149" s="26">
        <f>IF($A149="","",SUMIFS('Документы'!$F$6:$F$505,'Документы'!$B$6:$B$505,$A149,'Документы'!$F$6:$F$505,"&lt;0"))</f>
        <v/>
      </c>
    </row>
    <row r="150">
      <c r="A150" s="11" t="n"/>
      <c r="B150" s="10">
        <f>IF($A150="","",INDEX('Документы'!$A$6:$A$505,MATCH($A150,'Документы'!$B$6:$B$505,0)))</f>
        <v/>
      </c>
      <c r="C150" s="26">
        <f>IF($A150="","",SUMIFS('Документы'!$F$6:$F$505,'Документы'!$B$6:$B$505,$A150,'Документы'!$F$6:$F$505,"&gt;0"))</f>
        <v/>
      </c>
      <c r="D150" s="26">
        <f>IF($A150="","",SUMIFS('Документы'!$F$6:$F$505,'Документы'!$B$6:$B$505,$A150,'Документы'!$F$6:$F$505,"&gt;0",'Документы'!$E$6:$E$505,"&gt;="&amp;'Сводка'!$C$4))</f>
        <v/>
      </c>
      <c r="E150" s="26">
        <f>IF($A150="","",SUMIFS('Документы'!$F$6:$F$505,'Документы'!$B$6:$B$505,$A150,'Документы'!$F$6:$F$505,"&gt;0",'Документы'!$E$6:$E$505,"&lt;"&amp;'Сводка'!$C$4,'Документы'!$E$6:$E$505,"&gt;="&amp;('Сводка'!$C$4-30)))</f>
        <v/>
      </c>
      <c r="F150" s="26">
        <f>IF($A150="","",SUMIFS('Документы'!$F$6:$F$505,'Документы'!$B$6:$B$505,$A150,'Документы'!$F$6:$F$505,"&gt;0",'Документы'!$E$6:$E$505,"&lt;"&amp;('Сводка'!$C$4-30),'Документы'!$E$6:$E$505,"&gt;="&amp;('Сводка'!$C$4-60)))</f>
        <v/>
      </c>
      <c r="G150" s="26">
        <f>IF($A150="","",SUMIFS('Документы'!$F$6:$F$505,'Документы'!$B$6:$B$505,$A150,'Документы'!$F$6:$F$505,"&gt;0",'Документы'!$E$6:$E$505,"&lt;"&amp;('Сводка'!$C$4-60),'Документы'!$E$6:$E$505,"&gt;="&amp;('Сводка'!$C$4-90)))</f>
        <v/>
      </c>
      <c r="H150" s="26">
        <f>IF($A150="","",SUMIFS('Документы'!$F$6:$F$505,'Документы'!$B$6:$B$505,$A150,'Документы'!$F$6:$F$505,"&gt;0",'Документы'!$E$6:$E$505,"&lt;"&amp;('Сводка'!$C$4-90)))</f>
        <v/>
      </c>
      <c r="I150" s="26">
        <f>IF($A150="","",SUM(E150:H150))</f>
        <v/>
      </c>
      <c r="J150" s="36">
        <f>IF(OR($A150="",N(C150)=0),"",I150/C150)</f>
        <v/>
      </c>
      <c r="K150" s="9">
        <f>IF($A150="","",MAX(0,SUMPRODUCT(MAX(('Документы'!$B$6:$B$505=$A150)*('Документы'!$F$6:$F$505&gt;0)*('Документы'!$E$6:$E$505&lt;&gt;"")*('Сводка'!$C$4-'Документы'!$E$6:$E$505)))))</f>
        <v/>
      </c>
      <c r="L150" s="26">
        <f>IF($A150="","",SUMIFS('Документы'!$F$6:$F$505,'Документы'!$B$6:$B$505,$A150,'Документы'!$F$6:$F$505,"&lt;0"))</f>
        <v/>
      </c>
    </row>
    <row r="151">
      <c r="A151" s="11" t="n"/>
      <c r="B151" s="10">
        <f>IF($A151="","",INDEX('Документы'!$A$6:$A$505,MATCH($A151,'Документы'!$B$6:$B$505,0)))</f>
        <v/>
      </c>
      <c r="C151" s="26">
        <f>IF($A151="","",SUMIFS('Документы'!$F$6:$F$505,'Документы'!$B$6:$B$505,$A151,'Документы'!$F$6:$F$505,"&gt;0"))</f>
        <v/>
      </c>
      <c r="D151" s="26">
        <f>IF($A151="","",SUMIFS('Документы'!$F$6:$F$505,'Документы'!$B$6:$B$505,$A151,'Документы'!$F$6:$F$505,"&gt;0",'Документы'!$E$6:$E$505,"&gt;="&amp;'Сводка'!$C$4))</f>
        <v/>
      </c>
      <c r="E151" s="26">
        <f>IF($A151="","",SUMIFS('Документы'!$F$6:$F$505,'Документы'!$B$6:$B$505,$A151,'Документы'!$F$6:$F$505,"&gt;0",'Документы'!$E$6:$E$505,"&lt;"&amp;'Сводка'!$C$4,'Документы'!$E$6:$E$505,"&gt;="&amp;('Сводка'!$C$4-30)))</f>
        <v/>
      </c>
      <c r="F151" s="26">
        <f>IF($A151="","",SUMIFS('Документы'!$F$6:$F$505,'Документы'!$B$6:$B$505,$A151,'Документы'!$F$6:$F$505,"&gt;0",'Документы'!$E$6:$E$505,"&lt;"&amp;('Сводка'!$C$4-30),'Документы'!$E$6:$E$505,"&gt;="&amp;('Сводка'!$C$4-60)))</f>
        <v/>
      </c>
      <c r="G151" s="26">
        <f>IF($A151="","",SUMIFS('Документы'!$F$6:$F$505,'Документы'!$B$6:$B$505,$A151,'Документы'!$F$6:$F$505,"&gt;0",'Документы'!$E$6:$E$505,"&lt;"&amp;('Сводка'!$C$4-60),'Документы'!$E$6:$E$505,"&gt;="&amp;('Сводка'!$C$4-90)))</f>
        <v/>
      </c>
      <c r="H151" s="26">
        <f>IF($A151="","",SUMIFS('Документы'!$F$6:$F$505,'Документы'!$B$6:$B$505,$A151,'Документы'!$F$6:$F$505,"&gt;0",'Документы'!$E$6:$E$505,"&lt;"&amp;('Сводка'!$C$4-90)))</f>
        <v/>
      </c>
      <c r="I151" s="26">
        <f>IF($A151="","",SUM(E151:H151))</f>
        <v/>
      </c>
      <c r="J151" s="36">
        <f>IF(OR($A151="",N(C151)=0),"",I151/C151)</f>
        <v/>
      </c>
      <c r="K151" s="9">
        <f>IF($A151="","",MAX(0,SUMPRODUCT(MAX(('Документы'!$B$6:$B$505=$A151)*('Документы'!$F$6:$F$505&gt;0)*('Документы'!$E$6:$E$505&lt;&gt;"")*('Сводка'!$C$4-'Документы'!$E$6:$E$505)))))</f>
        <v/>
      </c>
      <c r="L151" s="26">
        <f>IF($A151="","",SUMIFS('Документы'!$F$6:$F$505,'Документы'!$B$6:$B$505,$A151,'Документы'!$F$6:$F$505,"&lt;0"))</f>
        <v/>
      </c>
    </row>
    <row r="152">
      <c r="A152" s="11" t="n"/>
      <c r="B152" s="10">
        <f>IF($A152="","",INDEX('Документы'!$A$6:$A$505,MATCH($A152,'Документы'!$B$6:$B$505,0)))</f>
        <v/>
      </c>
      <c r="C152" s="26">
        <f>IF($A152="","",SUMIFS('Документы'!$F$6:$F$505,'Документы'!$B$6:$B$505,$A152,'Документы'!$F$6:$F$505,"&gt;0"))</f>
        <v/>
      </c>
      <c r="D152" s="26">
        <f>IF($A152="","",SUMIFS('Документы'!$F$6:$F$505,'Документы'!$B$6:$B$505,$A152,'Документы'!$F$6:$F$505,"&gt;0",'Документы'!$E$6:$E$505,"&gt;="&amp;'Сводка'!$C$4))</f>
        <v/>
      </c>
      <c r="E152" s="26">
        <f>IF($A152="","",SUMIFS('Документы'!$F$6:$F$505,'Документы'!$B$6:$B$505,$A152,'Документы'!$F$6:$F$505,"&gt;0",'Документы'!$E$6:$E$505,"&lt;"&amp;'Сводка'!$C$4,'Документы'!$E$6:$E$505,"&gt;="&amp;('Сводка'!$C$4-30)))</f>
        <v/>
      </c>
      <c r="F152" s="26">
        <f>IF($A152="","",SUMIFS('Документы'!$F$6:$F$505,'Документы'!$B$6:$B$505,$A152,'Документы'!$F$6:$F$505,"&gt;0",'Документы'!$E$6:$E$505,"&lt;"&amp;('Сводка'!$C$4-30),'Документы'!$E$6:$E$505,"&gt;="&amp;('Сводка'!$C$4-60)))</f>
        <v/>
      </c>
      <c r="G152" s="26">
        <f>IF($A152="","",SUMIFS('Документы'!$F$6:$F$505,'Документы'!$B$6:$B$505,$A152,'Документы'!$F$6:$F$505,"&gt;0",'Документы'!$E$6:$E$505,"&lt;"&amp;('Сводка'!$C$4-60),'Документы'!$E$6:$E$505,"&gt;="&amp;('Сводка'!$C$4-90)))</f>
        <v/>
      </c>
      <c r="H152" s="26">
        <f>IF($A152="","",SUMIFS('Документы'!$F$6:$F$505,'Документы'!$B$6:$B$505,$A152,'Документы'!$F$6:$F$505,"&gt;0",'Документы'!$E$6:$E$505,"&lt;"&amp;('Сводка'!$C$4-90)))</f>
        <v/>
      </c>
      <c r="I152" s="26">
        <f>IF($A152="","",SUM(E152:H152))</f>
        <v/>
      </c>
      <c r="J152" s="36">
        <f>IF(OR($A152="",N(C152)=0),"",I152/C152)</f>
        <v/>
      </c>
      <c r="K152" s="9">
        <f>IF($A152="","",MAX(0,SUMPRODUCT(MAX(('Документы'!$B$6:$B$505=$A152)*('Документы'!$F$6:$F$505&gt;0)*('Документы'!$E$6:$E$505&lt;&gt;"")*('Сводка'!$C$4-'Документы'!$E$6:$E$505)))))</f>
        <v/>
      </c>
      <c r="L152" s="26">
        <f>IF($A152="","",SUMIFS('Документы'!$F$6:$F$505,'Документы'!$B$6:$B$505,$A152,'Документы'!$F$6:$F$505,"&lt;0"))</f>
        <v/>
      </c>
    </row>
    <row r="153">
      <c r="A153" s="11" t="n"/>
      <c r="B153" s="10">
        <f>IF($A153="","",INDEX('Документы'!$A$6:$A$505,MATCH($A153,'Документы'!$B$6:$B$505,0)))</f>
        <v/>
      </c>
      <c r="C153" s="26">
        <f>IF($A153="","",SUMIFS('Документы'!$F$6:$F$505,'Документы'!$B$6:$B$505,$A153,'Документы'!$F$6:$F$505,"&gt;0"))</f>
        <v/>
      </c>
      <c r="D153" s="26">
        <f>IF($A153="","",SUMIFS('Документы'!$F$6:$F$505,'Документы'!$B$6:$B$505,$A153,'Документы'!$F$6:$F$505,"&gt;0",'Документы'!$E$6:$E$505,"&gt;="&amp;'Сводка'!$C$4))</f>
        <v/>
      </c>
      <c r="E153" s="26">
        <f>IF($A153="","",SUMIFS('Документы'!$F$6:$F$505,'Документы'!$B$6:$B$505,$A153,'Документы'!$F$6:$F$505,"&gt;0",'Документы'!$E$6:$E$505,"&lt;"&amp;'Сводка'!$C$4,'Документы'!$E$6:$E$505,"&gt;="&amp;('Сводка'!$C$4-30)))</f>
        <v/>
      </c>
      <c r="F153" s="26">
        <f>IF($A153="","",SUMIFS('Документы'!$F$6:$F$505,'Документы'!$B$6:$B$505,$A153,'Документы'!$F$6:$F$505,"&gt;0",'Документы'!$E$6:$E$505,"&lt;"&amp;('Сводка'!$C$4-30),'Документы'!$E$6:$E$505,"&gt;="&amp;('Сводка'!$C$4-60)))</f>
        <v/>
      </c>
      <c r="G153" s="26">
        <f>IF($A153="","",SUMIFS('Документы'!$F$6:$F$505,'Документы'!$B$6:$B$505,$A153,'Документы'!$F$6:$F$505,"&gt;0",'Документы'!$E$6:$E$505,"&lt;"&amp;('Сводка'!$C$4-60),'Документы'!$E$6:$E$505,"&gt;="&amp;('Сводка'!$C$4-90)))</f>
        <v/>
      </c>
      <c r="H153" s="26">
        <f>IF($A153="","",SUMIFS('Документы'!$F$6:$F$505,'Документы'!$B$6:$B$505,$A153,'Документы'!$F$6:$F$505,"&gt;0",'Документы'!$E$6:$E$505,"&lt;"&amp;('Сводка'!$C$4-90)))</f>
        <v/>
      </c>
      <c r="I153" s="26">
        <f>IF($A153="","",SUM(E153:H153))</f>
        <v/>
      </c>
      <c r="J153" s="36">
        <f>IF(OR($A153="",N(C153)=0),"",I153/C153)</f>
        <v/>
      </c>
      <c r="K153" s="9">
        <f>IF($A153="","",MAX(0,SUMPRODUCT(MAX(('Документы'!$B$6:$B$505=$A153)*('Документы'!$F$6:$F$505&gt;0)*('Документы'!$E$6:$E$505&lt;&gt;"")*('Сводка'!$C$4-'Документы'!$E$6:$E$505)))))</f>
        <v/>
      </c>
      <c r="L153" s="26">
        <f>IF($A153="","",SUMIFS('Документы'!$F$6:$F$505,'Документы'!$B$6:$B$505,$A153,'Документы'!$F$6:$F$505,"&lt;0"))</f>
        <v/>
      </c>
    </row>
    <row r="154">
      <c r="A154" s="11" t="n"/>
      <c r="B154" s="10">
        <f>IF($A154="","",INDEX('Документы'!$A$6:$A$505,MATCH($A154,'Документы'!$B$6:$B$505,0)))</f>
        <v/>
      </c>
      <c r="C154" s="26">
        <f>IF($A154="","",SUMIFS('Документы'!$F$6:$F$505,'Документы'!$B$6:$B$505,$A154,'Документы'!$F$6:$F$505,"&gt;0"))</f>
        <v/>
      </c>
      <c r="D154" s="26">
        <f>IF($A154="","",SUMIFS('Документы'!$F$6:$F$505,'Документы'!$B$6:$B$505,$A154,'Документы'!$F$6:$F$505,"&gt;0",'Документы'!$E$6:$E$505,"&gt;="&amp;'Сводка'!$C$4))</f>
        <v/>
      </c>
      <c r="E154" s="26">
        <f>IF($A154="","",SUMIFS('Документы'!$F$6:$F$505,'Документы'!$B$6:$B$505,$A154,'Документы'!$F$6:$F$505,"&gt;0",'Документы'!$E$6:$E$505,"&lt;"&amp;'Сводка'!$C$4,'Документы'!$E$6:$E$505,"&gt;="&amp;('Сводка'!$C$4-30)))</f>
        <v/>
      </c>
      <c r="F154" s="26">
        <f>IF($A154="","",SUMIFS('Документы'!$F$6:$F$505,'Документы'!$B$6:$B$505,$A154,'Документы'!$F$6:$F$505,"&gt;0",'Документы'!$E$6:$E$505,"&lt;"&amp;('Сводка'!$C$4-30),'Документы'!$E$6:$E$505,"&gt;="&amp;('Сводка'!$C$4-60)))</f>
        <v/>
      </c>
      <c r="G154" s="26">
        <f>IF($A154="","",SUMIFS('Документы'!$F$6:$F$505,'Документы'!$B$6:$B$505,$A154,'Документы'!$F$6:$F$505,"&gt;0",'Документы'!$E$6:$E$505,"&lt;"&amp;('Сводка'!$C$4-60),'Документы'!$E$6:$E$505,"&gt;="&amp;('Сводка'!$C$4-90)))</f>
        <v/>
      </c>
      <c r="H154" s="26">
        <f>IF($A154="","",SUMIFS('Документы'!$F$6:$F$505,'Документы'!$B$6:$B$505,$A154,'Документы'!$F$6:$F$505,"&gt;0",'Документы'!$E$6:$E$505,"&lt;"&amp;('Сводка'!$C$4-90)))</f>
        <v/>
      </c>
      <c r="I154" s="26">
        <f>IF($A154="","",SUM(E154:H154))</f>
        <v/>
      </c>
      <c r="J154" s="36">
        <f>IF(OR($A154="",N(C154)=0),"",I154/C154)</f>
        <v/>
      </c>
      <c r="K154" s="9">
        <f>IF($A154="","",MAX(0,SUMPRODUCT(MAX(('Документы'!$B$6:$B$505=$A154)*('Документы'!$F$6:$F$505&gt;0)*('Документы'!$E$6:$E$505&lt;&gt;"")*('Сводка'!$C$4-'Документы'!$E$6:$E$505)))))</f>
        <v/>
      </c>
      <c r="L154" s="26">
        <f>IF($A154="","",SUMIFS('Документы'!$F$6:$F$505,'Документы'!$B$6:$B$505,$A154,'Документы'!$F$6:$F$505,"&lt;0"))</f>
        <v/>
      </c>
    </row>
    <row r="155">
      <c r="A155" s="11" t="n"/>
      <c r="B155" s="10">
        <f>IF($A155="","",INDEX('Документы'!$A$6:$A$505,MATCH($A155,'Документы'!$B$6:$B$505,0)))</f>
        <v/>
      </c>
      <c r="C155" s="26">
        <f>IF($A155="","",SUMIFS('Документы'!$F$6:$F$505,'Документы'!$B$6:$B$505,$A155,'Документы'!$F$6:$F$505,"&gt;0"))</f>
        <v/>
      </c>
      <c r="D155" s="26">
        <f>IF($A155="","",SUMIFS('Документы'!$F$6:$F$505,'Документы'!$B$6:$B$505,$A155,'Документы'!$F$6:$F$505,"&gt;0",'Документы'!$E$6:$E$505,"&gt;="&amp;'Сводка'!$C$4))</f>
        <v/>
      </c>
      <c r="E155" s="26">
        <f>IF($A155="","",SUMIFS('Документы'!$F$6:$F$505,'Документы'!$B$6:$B$505,$A155,'Документы'!$F$6:$F$505,"&gt;0",'Документы'!$E$6:$E$505,"&lt;"&amp;'Сводка'!$C$4,'Документы'!$E$6:$E$505,"&gt;="&amp;('Сводка'!$C$4-30)))</f>
        <v/>
      </c>
      <c r="F155" s="26">
        <f>IF($A155="","",SUMIFS('Документы'!$F$6:$F$505,'Документы'!$B$6:$B$505,$A155,'Документы'!$F$6:$F$505,"&gt;0",'Документы'!$E$6:$E$505,"&lt;"&amp;('Сводка'!$C$4-30),'Документы'!$E$6:$E$505,"&gt;="&amp;('Сводка'!$C$4-60)))</f>
        <v/>
      </c>
      <c r="G155" s="26">
        <f>IF($A155="","",SUMIFS('Документы'!$F$6:$F$505,'Документы'!$B$6:$B$505,$A155,'Документы'!$F$6:$F$505,"&gt;0",'Документы'!$E$6:$E$505,"&lt;"&amp;('Сводка'!$C$4-60),'Документы'!$E$6:$E$505,"&gt;="&amp;('Сводка'!$C$4-90)))</f>
        <v/>
      </c>
      <c r="H155" s="26">
        <f>IF($A155="","",SUMIFS('Документы'!$F$6:$F$505,'Документы'!$B$6:$B$505,$A155,'Документы'!$F$6:$F$505,"&gt;0",'Документы'!$E$6:$E$505,"&lt;"&amp;('Сводка'!$C$4-90)))</f>
        <v/>
      </c>
      <c r="I155" s="26">
        <f>IF($A155="","",SUM(E155:H155))</f>
        <v/>
      </c>
      <c r="J155" s="36">
        <f>IF(OR($A155="",N(C155)=0),"",I155/C155)</f>
        <v/>
      </c>
      <c r="K155" s="9">
        <f>IF($A155="","",MAX(0,SUMPRODUCT(MAX(('Документы'!$B$6:$B$505=$A155)*('Документы'!$F$6:$F$505&gt;0)*('Документы'!$E$6:$E$505&lt;&gt;"")*('Сводка'!$C$4-'Документы'!$E$6:$E$505)))))</f>
        <v/>
      </c>
      <c r="L155" s="26">
        <f>IF($A155="","",SUMIFS('Документы'!$F$6:$F$505,'Документы'!$B$6:$B$505,$A155,'Документы'!$F$6:$F$505,"&lt;0"))</f>
        <v/>
      </c>
    </row>
    <row r="156">
      <c r="A156" s="11" t="n"/>
      <c r="B156" s="10">
        <f>IF($A156="","",INDEX('Документы'!$A$6:$A$505,MATCH($A156,'Документы'!$B$6:$B$505,0)))</f>
        <v/>
      </c>
      <c r="C156" s="26">
        <f>IF($A156="","",SUMIFS('Документы'!$F$6:$F$505,'Документы'!$B$6:$B$505,$A156,'Документы'!$F$6:$F$505,"&gt;0"))</f>
        <v/>
      </c>
      <c r="D156" s="26">
        <f>IF($A156="","",SUMIFS('Документы'!$F$6:$F$505,'Документы'!$B$6:$B$505,$A156,'Документы'!$F$6:$F$505,"&gt;0",'Документы'!$E$6:$E$505,"&gt;="&amp;'Сводка'!$C$4))</f>
        <v/>
      </c>
      <c r="E156" s="26">
        <f>IF($A156="","",SUMIFS('Документы'!$F$6:$F$505,'Документы'!$B$6:$B$505,$A156,'Документы'!$F$6:$F$505,"&gt;0",'Документы'!$E$6:$E$505,"&lt;"&amp;'Сводка'!$C$4,'Документы'!$E$6:$E$505,"&gt;="&amp;('Сводка'!$C$4-30)))</f>
        <v/>
      </c>
      <c r="F156" s="26">
        <f>IF($A156="","",SUMIFS('Документы'!$F$6:$F$505,'Документы'!$B$6:$B$505,$A156,'Документы'!$F$6:$F$505,"&gt;0",'Документы'!$E$6:$E$505,"&lt;"&amp;('Сводка'!$C$4-30),'Документы'!$E$6:$E$505,"&gt;="&amp;('Сводка'!$C$4-60)))</f>
        <v/>
      </c>
      <c r="G156" s="26">
        <f>IF($A156="","",SUMIFS('Документы'!$F$6:$F$505,'Документы'!$B$6:$B$505,$A156,'Документы'!$F$6:$F$505,"&gt;0",'Документы'!$E$6:$E$505,"&lt;"&amp;('Сводка'!$C$4-60),'Документы'!$E$6:$E$505,"&gt;="&amp;('Сводка'!$C$4-90)))</f>
        <v/>
      </c>
      <c r="H156" s="26">
        <f>IF($A156="","",SUMIFS('Документы'!$F$6:$F$505,'Документы'!$B$6:$B$505,$A156,'Документы'!$F$6:$F$505,"&gt;0",'Документы'!$E$6:$E$505,"&lt;"&amp;('Сводка'!$C$4-90)))</f>
        <v/>
      </c>
      <c r="I156" s="26">
        <f>IF($A156="","",SUM(E156:H156))</f>
        <v/>
      </c>
      <c r="J156" s="36">
        <f>IF(OR($A156="",N(C156)=0),"",I156/C156)</f>
        <v/>
      </c>
      <c r="K156" s="9">
        <f>IF($A156="","",MAX(0,SUMPRODUCT(MAX(('Документы'!$B$6:$B$505=$A156)*('Документы'!$F$6:$F$505&gt;0)*('Документы'!$E$6:$E$505&lt;&gt;"")*('Сводка'!$C$4-'Документы'!$E$6:$E$505)))))</f>
        <v/>
      </c>
      <c r="L156" s="26">
        <f>IF($A156="","",SUMIFS('Документы'!$F$6:$F$505,'Документы'!$B$6:$B$505,$A156,'Документы'!$F$6:$F$505,"&lt;0"))</f>
        <v/>
      </c>
    </row>
    <row r="157">
      <c r="A157" s="11" t="n"/>
      <c r="B157" s="10">
        <f>IF($A157="","",INDEX('Документы'!$A$6:$A$505,MATCH($A157,'Документы'!$B$6:$B$505,0)))</f>
        <v/>
      </c>
      <c r="C157" s="26">
        <f>IF($A157="","",SUMIFS('Документы'!$F$6:$F$505,'Документы'!$B$6:$B$505,$A157,'Документы'!$F$6:$F$505,"&gt;0"))</f>
        <v/>
      </c>
      <c r="D157" s="26">
        <f>IF($A157="","",SUMIFS('Документы'!$F$6:$F$505,'Документы'!$B$6:$B$505,$A157,'Документы'!$F$6:$F$505,"&gt;0",'Документы'!$E$6:$E$505,"&gt;="&amp;'Сводка'!$C$4))</f>
        <v/>
      </c>
      <c r="E157" s="26">
        <f>IF($A157="","",SUMIFS('Документы'!$F$6:$F$505,'Документы'!$B$6:$B$505,$A157,'Документы'!$F$6:$F$505,"&gt;0",'Документы'!$E$6:$E$505,"&lt;"&amp;'Сводка'!$C$4,'Документы'!$E$6:$E$505,"&gt;="&amp;('Сводка'!$C$4-30)))</f>
        <v/>
      </c>
      <c r="F157" s="26">
        <f>IF($A157="","",SUMIFS('Документы'!$F$6:$F$505,'Документы'!$B$6:$B$505,$A157,'Документы'!$F$6:$F$505,"&gt;0",'Документы'!$E$6:$E$505,"&lt;"&amp;('Сводка'!$C$4-30),'Документы'!$E$6:$E$505,"&gt;="&amp;('Сводка'!$C$4-60)))</f>
        <v/>
      </c>
      <c r="G157" s="26">
        <f>IF($A157="","",SUMIFS('Документы'!$F$6:$F$505,'Документы'!$B$6:$B$505,$A157,'Документы'!$F$6:$F$505,"&gt;0",'Документы'!$E$6:$E$505,"&lt;"&amp;('Сводка'!$C$4-60),'Документы'!$E$6:$E$505,"&gt;="&amp;('Сводка'!$C$4-90)))</f>
        <v/>
      </c>
      <c r="H157" s="26">
        <f>IF($A157="","",SUMIFS('Документы'!$F$6:$F$505,'Документы'!$B$6:$B$505,$A157,'Документы'!$F$6:$F$505,"&gt;0",'Документы'!$E$6:$E$505,"&lt;"&amp;('Сводка'!$C$4-90)))</f>
        <v/>
      </c>
      <c r="I157" s="26">
        <f>IF($A157="","",SUM(E157:H157))</f>
        <v/>
      </c>
      <c r="J157" s="36">
        <f>IF(OR($A157="",N(C157)=0),"",I157/C157)</f>
        <v/>
      </c>
      <c r="K157" s="9">
        <f>IF($A157="","",MAX(0,SUMPRODUCT(MAX(('Документы'!$B$6:$B$505=$A157)*('Документы'!$F$6:$F$505&gt;0)*('Документы'!$E$6:$E$505&lt;&gt;"")*('Сводка'!$C$4-'Документы'!$E$6:$E$505)))))</f>
        <v/>
      </c>
      <c r="L157" s="26">
        <f>IF($A157="","",SUMIFS('Документы'!$F$6:$F$505,'Документы'!$B$6:$B$505,$A157,'Документы'!$F$6:$F$505,"&lt;0"))</f>
        <v/>
      </c>
    </row>
    <row r="158">
      <c r="A158" s="11" t="n"/>
      <c r="B158" s="10">
        <f>IF($A158="","",INDEX('Документы'!$A$6:$A$505,MATCH($A158,'Документы'!$B$6:$B$505,0)))</f>
        <v/>
      </c>
      <c r="C158" s="26">
        <f>IF($A158="","",SUMIFS('Документы'!$F$6:$F$505,'Документы'!$B$6:$B$505,$A158,'Документы'!$F$6:$F$505,"&gt;0"))</f>
        <v/>
      </c>
      <c r="D158" s="26">
        <f>IF($A158="","",SUMIFS('Документы'!$F$6:$F$505,'Документы'!$B$6:$B$505,$A158,'Документы'!$F$6:$F$505,"&gt;0",'Документы'!$E$6:$E$505,"&gt;="&amp;'Сводка'!$C$4))</f>
        <v/>
      </c>
      <c r="E158" s="26">
        <f>IF($A158="","",SUMIFS('Документы'!$F$6:$F$505,'Документы'!$B$6:$B$505,$A158,'Документы'!$F$6:$F$505,"&gt;0",'Документы'!$E$6:$E$505,"&lt;"&amp;'Сводка'!$C$4,'Документы'!$E$6:$E$505,"&gt;="&amp;('Сводка'!$C$4-30)))</f>
        <v/>
      </c>
      <c r="F158" s="26">
        <f>IF($A158="","",SUMIFS('Документы'!$F$6:$F$505,'Документы'!$B$6:$B$505,$A158,'Документы'!$F$6:$F$505,"&gt;0",'Документы'!$E$6:$E$505,"&lt;"&amp;('Сводка'!$C$4-30),'Документы'!$E$6:$E$505,"&gt;="&amp;('Сводка'!$C$4-60)))</f>
        <v/>
      </c>
      <c r="G158" s="26">
        <f>IF($A158="","",SUMIFS('Документы'!$F$6:$F$505,'Документы'!$B$6:$B$505,$A158,'Документы'!$F$6:$F$505,"&gt;0",'Документы'!$E$6:$E$505,"&lt;"&amp;('Сводка'!$C$4-60),'Документы'!$E$6:$E$505,"&gt;="&amp;('Сводка'!$C$4-90)))</f>
        <v/>
      </c>
      <c r="H158" s="26">
        <f>IF($A158="","",SUMIFS('Документы'!$F$6:$F$505,'Документы'!$B$6:$B$505,$A158,'Документы'!$F$6:$F$505,"&gt;0",'Документы'!$E$6:$E$505,"&lt;"&amp;('Сводка'!$C$4-90)))</f>
        <v/>
      </c>
      <c r="I158" s="26">
        <f>IF($A158="","",SUM(E158:H158))</f>
        <v/>
      </c>
      <c r="J158" s="36">
        <f>IF(OR($A158="",N(C158)=0),"",I158/C158)</f>
        <v/>
      </c>
      <c r="K158" s="9">
        <f>IF($A158="","",MAX(0,SUMPRODUCT(MAX(('Документы'!$B$6:$B$505=$A158)*('Документы'!$F$6:$F$505&gt;0)*('Документы'!$E$6:$E$505&lt;&gt;"")*('Сводка'!$C$4-'Документы'!$E$6:$E$505)))))</f>
        <v/>
      </c>
      <c r="L158" s="26">
        <f>IF($A158="","",SUMIFS('Документы'!$F$6:$F$505,'Документы'!$B$6:$B$505,$A158,'Документы'!$F$6:$F$505,"&lt;0"))</f>
        <v/>
      </c>
    </row>
    <row r="159">
      <c r="A159" s="11" t="n"/>
      <c r="B159" s="10">
        <f>IF($A159="","",INDEX('Документы'!$A$6:$A$505,MATCH($A159,'Документы'!$B$6:$B$505,0)))</f>
        <v/>
      </c>
      <c r="C159" s="26">
        <f>IF($A159="","",SUMIFS('Документы'!$F$6:$F$505,'Документы'!$B$6:$B$505,$A159,'Документы'!$F$6:$F$505,"&gt;0"))</f>
        <v/>
      </c>
      <c r="D159" s="26">
        <f>IF($A159="","",SUMIFS('Документы'!$F$6:$F$505,'Документы'!$B$6:$B$505,$A159,'Документы'!$F$6:$F$505,"&gt;0",'Документы'!$E$6:$E$505,"&gt;="&amp;'Сводка'!$C$4))</f>
        <v/>
      </c>
      <c r="E159" s="26">
        <f>IF($A159="","",SUMIFS('Документы'!$F$6:$F$505,'Документы'!$B$6:$B$505,$A159,'Документы'!$F$6:$F$505,"&gt;0",'Документы'!$E$6:$E$505,"&lt;"&amp;'Сводка'!$C$4,'Документы'!$E$6:$E$505,"&gt;="&amp;('Сводка'!$C$4-30)))</f>
        <v/>
      </c>
      <c r="F159" s="26">
        <f>IF($A159="","",SUMIFS('Документы'!$F$6:$F$505,'Документы'!$B$6:$B$505,$A159,'Документы'!$F$6:$F$505,"&gt;0",'Документы'!$E$6:$E$505,"&lt;"&amp;('Сводка'!$C$4-30),'Документы'!$E$6:$E$505,"&gt;="&amp;('Сводка'!$C$4-60)))</f>
        <v/>
      </c>
      <c r="G159" s="26">
        <f>IF($A159="","",SUMIFS('Документы'!$F$6:$F$505,'Документы'!$B$6:$B$505,$A159,'Документы'!$F$6:$F$505,"&gt;0",'Документы'!$E$6:$E$505,"&lt;"&amp;('Сводка'!$C$4-60),'Документы'!$E$6:$E$505,"&gt;="&amp;('Сводка'!$C$4-90)))</f>
        <v/>
      </c>
      <c r="H159" s="26">
        <f>IF($A159="","",SUMIFS('Документы'!$F$6:$F$505,'Документы'!$B$6:$B$505,$A159,'Документы'!$F$6:$F$505,"&gt;0",'Документы'!$E$6:$E$505,"&lt;"&amp;('Сводка'!$C$4-90)))</f>
        <v/>
      </c>
      <c r="I159" s="26">
        <f>IF($A159="","",SUM(E159:H159))</f>
        <v/>
      </c>
      <c r="J159" s="36">
        <f>IF(OR($A159="",N(C159)=0),"",I159/C159)</f>
        <v/>
      </c>
      <c r="K159" s="9">
        <f>IF($A159="","",MAX(0,SUMPRODUCT(MAX(('Документы'!$B$6:$B$505=$A159)*('Документы'!$F$6:$F$505&gt;0)*('Документы'!$E$6:$E$505&lt;&gt;"")*('Сводка'!$C$4-'Документы'!$E$6:$E$505)))))</f>
        <v/>
      </c>
      <c r="L159" s="26">
        <f>IF($A159="","",SUMIFS('Документы'!$F$6:$F$505,'Документы'!$B$6:$B$505,$A159,'Документы'!$F$6:$F$505,"&lt;0"))</f>
        <v/>
      </c>
    </row>
    <row r="160">
      <c r="A160" s="11" t="n"/>
      <c r="B160" s="10">
        <f>IF($A160="","",INDEX('Документы'!$A$6:$A$505,MATCH($A160,'Документы'!$B$6:$B$505,0)))</f>
        <v/>
      </c>
      <c r="C160" s="26">
        <f>IF($A160="","",SUMIFS('Документы'!$F$6:$F$505,'Документы'!$B$6:$B$505,$A160,'Документы'!$F$6:$F$505,"&gt;0"))</f>
        <v/>
      </c>
      <c r="D160" s="26">
        <f>IF($A160="","",SUMIFS('Документы'!$F$6:$F$505,'Документы'!$B$6:$B$505,$A160,'Документы'!$F$6:$F$505,"&gt;0",'Документы'!$E$6:$E$505,"&gt;="&amp;'Сводка'!$C$4))</f>
        <v/>
      </c>
      <c r="E160" s="26">
        <f>IF($A160="","",SUMIFS('Документы'!$F$6:$F$505,'Документы'!$B$6:$B$505,$A160,'Документы'!$F$6:$F$505,"&gt;0",'Документы'!$E$6:$E$505,"&lt;"&amp;'Сводка'!$C$4,'Документы'!$E$6:$E$505,"&gt;="&amp;('Сводка'!$C$4-30)))</f>
        <v/>
      </c>
      <c r="F160" s="26">
        <f>IF($A160="","",SUMIFS('Документы'!$F$6:$F$505,'Документы'!$B$6:$B$505,$A160,'Документы'!$F$6:$F$505,"&gt;0",'Документы'!$E$6:$E$505,"&lt;"&amp;('Сводка'!$C$4-30),'Документы'!$E$6:$E$505,"&gt;="&amp;('Сводка'!$C$4-60)))</f>
        <v/>
      </c>
      <c r="G160" s="26">
        <f>IF($A160="","",SUMIFS('Документы'!$F$6:$F$505,'Документы'!$B$6:$B$505,$A160,'Документы'!$F$6:$F$505,"&gt;0",'Документы'!$E$6:$E$505,"&lt;"&amp;('Сводка'!$C$4-60),'Документы'!$E$6:$E$505,"&gt;="&amp;('Сводка'!$C$4-90)))</f>
        <v/>
      </c>
      <c r="H160" s="26">
        <f>IF($A160="","",SUMIFS('Документы'!$F$6:$F$505,'Документы'!$B$6:$B$505,$A160,'Документы'!$F$6:$F$505,"&gt;0",'Документы'!$E$6:$E$505,"&lt;"&amp;('Сводка'!$C$4-90)))</f>
        <v/>
      </c>
      <c r="I160" s="26">
        <f>IF($A160="","",SUM(E160:H160))</f>
        <v/>
      </c>
      <c r="J160" s="36">
        <f>IF(OR($A160="",N(C160)=0),"",I160/C160)</f>
        <v/>
      </c>
      <c r="K160" s="9">
        <f>IF($A160="","",MAX(0,SUMPRODUCT(MAX(('Документы'!$B$6:$B$505=$A160)*('Документы'!$F$6:$F$505&gt;0)*('Документы'!$E$6:$E$505&lt;&gt;"")*('Сводка'!$C$4-'Документы'!$E$6:$E$505)))))</f>
        <v/>
      </c>
      <c r="L160" s="26">
        <f>IF($A160="","",SUMIFS('Документы'!$F$6:$F$505,'Документы'!$B$6:$B$505,$A160,'Документы'!$F$6:$F$505,"&lt;0"))</f>
        <v/>
      </c>
    </row>
    <row r="161">
      <c r="A161" s="11" t="n"/>
      <c r="B161" s="10">
        <f>IF($A161="","",INDEX('Документы'!$A$6:$A$505,MATCH($A161,'Документы'!$B$6:$B$505,0)))</f>
        <v/>
      </c>
      <c r="C161" s="26">
        <f>IF($A161="","",SUMIFS('Документы'!$F$6:$F$505,'Документы'!$B$6:$B$505,$A161,'Документы'!$F$6:$F$505,"&gt;0"))</f>
        <v/>
      </c>
      <c r="D161" s="26">
        <f>IF($A161="","",SUMIFS('Документы'!$F$6:$F$505,'Документы'!$B$6:$B$505,$A161,'Документы'!$F$6:$F$505,"&gt;0",'Документы'!$E$6:$E$505,"&gt;="&amp;'Сводка'!$C$4))</f>
        <v/>
      </c>
      <c r="E161" s="26">
        <f>IF($A161="","",SUMIFS('Документы'!$F$6:$F$505,'Документы'!$B$6:$B$505,$A161,'Документы'!$F$6:$F$505,"&gt;0",'Документы'!$E$6:$E$505,"&lt;"&amp;'Сводка'!$C$4,'Документы'!$E$6:$E$505,"&gt;="&amp;('Сводка'!$C$4-30)))</f>
        <v/>
      </c>
      <c r="F161" s="26">
        <f>IF($A161="","",SUMIFS('Документы'!$F$6:$F$505,'Документы'!$B$6:$B$505,$A161,'Документы'!$F$6:$F$505,"&gt;0",'Документы'!$E$6:$E$505,"&lt;"&amp;('Сводка'!$C$4-30),'Документы'!$E$6:$E$505,"&gt;="&amp;('Сводка'!$C$4-60)))</f>
        <v/>
      </c>
      <c r="G161" s="26">
        <f>IF($A161="","",SUMIFS('Документы'!$F$6:$F$505,'Документы'!$B$6:$B$505,$A161,'Документы'!$F$6:$F$505,"&gt;0",'Документы'!$E$6:$E$505,"&lt;"&amp;('Сводка'!$C$4-60),'Документы'!$E$6:$E$505,"&gt;="&amp;('Сводка'!$C$4-90)))</f>
        <v/>
      </c>
      <c r="H161" s="26">
        <f>IF($A161="","",SUMIFS('Документы'!$F$6:$F$505,'Документы'!$B$6:$B$505,$A161,'Документы'!$F$6:$F$505,"&gt;0",'Документы'!$E$6:$E$505,"&lt;"&amp;('Сводка'!$C$4-90)))</f>
        <v/>
      </c>
      <c r="I161" s="26">
        <f>IF($A161="","",SUM(E161:H161))</f>
        <v/>
      </c>
      <c r="J161" s="36">
        <f>IF(OR($A161="",N(C161)=0),"",I161/C161)</f>
        <v/>
      </c>
      <c r="K161" s="9">
        <f>IF($A161="","",MAX(0,SUMPRODUCT(MAX(('Документы'!$B$6:$B$505=$A161)*('Документы'!$F$6:$F$505&gt;0)*('Документы'!$E$6:$E$505&lt;&gt;"")*('Сводка'!$C$4-'Документы'!$E$6:$E$505)))))</f>
        <v/>
      </c>
      <c r="L161" s="26">
        <f>IF($A161="","",SUMIFS('Документы'!$F$6:$F$505,'Документы'!$B$6:$B$505,$A161,'Документы'!$F$6:$F$505,"&lt;0"))</f>
        <v/>
      </c>
    </row>
    <row r="162">
      <c r="A162" s="11" t="n"/>
      <c r="B162" s="10">
        <f>IF($A162="","",INDEX('Документы'!$A$6:$A$505,MATCH($A162,'Документы'!$B$6:$B$505,0)))</f>
        <v/>
      </c>
      <c r="C162" s="26">
        <f>IF($A162="","",SUMIFS('Документы'!$F$6:$F$505,'Документы'!$B$6:$B$505,$A162,'Документы'!$F$6:$F$505,"&gt;0"))</f>
        <v/>
      </c>
      <c r="D162" s="26">
        <f>IF($A162="","",SUMIFS('Документы'!$F$6:$F$505,'Документы'!$B$6:$B$505,$A162,'Документы'!$F$6:$F$505,"&gt;0",'Документы'!$E$6:$E$505,"&gt;="&amp;'Сводка'!$C$4))</f>
        <v/>
      </c>
      <c r="E162" s="26">
        <f>IF($A162="","",SUMIFS('Документы'!$F$6:$F$505,'Документы'!$B$6:$B$505,$A162,'Документы'!$F$6:$F$505,"&gt;0",'Документы'!$E$6:$E$505,"&lt;"&amp;'Сводка'!$C$4,'Документы'!$E$6:$E$505,"&gt;="&amp;('Сводка'!$C$4-30)))</f>
        <v/>
      </c>
      <c r="F162" s="26">
        <f>IF($A162="","",SUMIFS('Документы'!$F$6:$F$505,'Документы'!$B$6:$B$505,$A162,'Документы'!$F$6:$F$505,"&gt;0",'Документы'!$E$6:$E$505,"&lt;"&amp;('Сводка'!$C$4-30),'Документы'!$E$6:$E$505,"&gt;="&amp;('Сводка'!$C$4-60)))</f>
        <v/>
      </c>
      <c r="G162" s="26">
        <f>IF($A162="","",SUMIFS('Документы'!$F$6:$F$505,'Документы'!$B$6:$B$505,$A162,'Документы'!$F$6:$F$505,"&gt;0",'Документы'!$E$6:$E$505,"&lt;"&amp;('Сводка'!$C$4-60),'Документы'!$E$6:$E$505,"&gt;="&amp;('Сводка'!$C$4-90)))</f>
        <v/>
      </c>
      <c r="H162" s="26">
        <f>IF($A162="","",SUMIFS('Документы'!$F$6:$F$505,'Документы'!$B$6:$B$505,$A162,'Документы'!$F$6:$F$505,"&gt;0",'Документы'!$E$6:$E$505,"&lt;"&amp;('Сводка'!$C$4-90)))</f>
        <v/>
      </c>
      <c r="I162" s="26">
        <f>IF($A162="","",SUM(E162:H162))</f>
        <v/>
      </c>
      <c r="J162" s="36">
        <f>IF(OR($A162="",N(C162)=0),"",I162/C162)</f>
        <v/>
      </c>
      <c r="K162" s="9">
        <f>IF($A162="","",MAX(0,SUMPRODUCT(MAX(('Документы'!$B$6:$B$505=$A162)*('Документы'!$F$6:$F$505&gt;0)*('Документы'!$E$6:$E$505&lt;&gt;"")*('Сводка'!$C$4-'Документы'!$E$6:$E$505)))))</f>
        <v/>
      </c>
      <c r="L162" s="26">
        <f>IF($A162="","",SUMIFS('Документы'!$F$6:$F$505,'Документы'!$B$6:$B$505,$A162,'Документы'!$F$6:$F$505,"&lt;0"))</f>
        <v/>
      </c>
    </row>
    <row r="163">
      <c r="A163" s="11" t="n"/>
      <c r="B163" s="10">
        <f>IF($A163="","",INDEX('Документы'!$A$6:$A$505,MATCH($A163,'Документы'!$B$6:$B$505,0)))</f>
        <v/>
      </c>
      <c r="C163" s="26">
        <f>IF($A163="","",SUMIFS('Документы'!$F$6:$F$505,'Документы'!$B$6:$B$505,$A163,'Документы'!$F$6:$F$505,"&gt;0"))</f>
        <v/>
      </c>
      <c r="D163" s="26">
        <f>IF($A163="","",SUMIFS('Документы'!$F$6:$F$505,'Документы'!$B$6:$B$505,$A163,'Документы'!$F$6:$F$505,"&gt;0",'Документы'!$E$6:$E$505,"&gt;="&amp;'Сводка'!$C$4))</f>
        <v/>
      </c>
      <c r="E163" s="26">
        <f>IF($A163="","",SUMIFS('Документы'!$F$6:$F$505,'Документы'!$B$6:$B$505,$A163,'Документы'!$F$6:$F$505,"&gt;0",'Документы'!$E$6:$E$505,"&lt;"&amp;'Сводка'!$C$4,'Документы'!$E$6:$E$505,"&gt;="&amp;('Сводка'!$C$4-30)))</f>
        <v/>
      </c>
      <c r="F163" s="26">
        <f>IF($A163="","",SUMIFS('Документы'!$F$6:$F$505,'Документы'!$B$6:$B$505,$A163,'Документы'!$F$6:$F$505,"&gt;0",'Документы'!$E$6:$E$505,"&lt;"&amp;('Сводка'!$C$4-30),'Документы'!$E$6:$E$505,"&gt;="&amp;('Сводка'!$C$4-60)))</f>
        <v/>
      </c>
      <c r="G163" s="26">
        <f>IF($A163="","",SUMIFS('Документы'!$F$6:$F$505,'Документы'!$B$6:$B$505,$A163,'Документы'!$F$6:$F$505,"&gt;0",'Документы'!$E$6:$E$505,"&lt;"&amp;('Сводка'!$C$4-60),'Документы'!$E$6:$E$505,"&gt;="&amp;('Сводка'!$C$4-90)))</f>
        <v/>
      </c>
      <c r="H163" s="26">
        <f>IF($A163="","",SUMIFS('Документы'!$F$6:$F$505,'Документы'!$B$6:$B$505,$A163,'Документы'!$F$6:$F$505,"&gt;0",'Документы'!$E$6:$E$505,"&lt;"&amp;('Сводка'!$C$4-90)))</f>
        <v/>
      </c>
      <c r="I163" s="26">
        <f>IF($A163="","",SUM(E163:H163))</f>
        <v/>
      </c>
      <c r="J163" s="36">
        <f>IF(OR($A163="",N(C163)=0),"",I163/C163)</f>
        <v/>
      </c>
      <c r="K163" s="9">
        <f>IF($A163="","",MAX(0,SUMPRODUCT(MAX(('Документы'!$B$6:$B$505=$A163)*('Документы'!$F$6:$F$505&gt;0)*('Документы'!$E$6:$E$505&lt;&gt;"")*('Сводка'!$C$4-'Документы'!$E$6:$E$505)))))</f>
        <v/>
      </c>
      <c r="L163" s="26">
        <f>IF($A163="","",SUMIFS('Документы'!$F$6:$F$505,'Документы'!$B$6:$B$505,$A163,'Документы'!$F$6:$F$505,"&lt;0"))</f>
        <v/>
      </c>
    </row>
    <row r="164">
      <c r="A164" s="11" t="n"/>
      <c r="B164" s="10">
        <f>IF($A164="","",INDEX('Документы'!$A$6:$A$505,MATCH($A164,'Документы'!$B$6:$B$505,0)))</f>
        <v/>
      </c>
      <c r="C164" s="26">
        <f>IF($A164="","",SUMIFS('Документы'!$F$6:$F$505,'Документы'!$B$6:$B$505,$A164,'Документы'!$F$6:$F$505,"&gt;0"))</f>
        <v/>
      </c>
      <c r="D164" s="26">
        <f>IF($A164="","",SUMIFS('Документы'!$F$6:$F$505,'Документы'!$B$6:$B$505,$A164,'Документы'!$F$6:$F$505,"&gt;0",'Документы'!$E$6:$E$505,"&gt;="&amp;'Сводка'!$C$4))</f>
        <v/>
      </c>
      <c r="E164" s="26">
        <f>IF($A164="","",SUMIFS('Документы'!$F$6:$F$505,'Документы'!$B$6:$B$505,$A164,'Документы'!$F$6:$F$505,"&gt;0",'Документы'!$E$6:$E$505,"&lt;"&amp;'Сводка'!$C$4,'Документы'!$E$6:$E$505,"&gt;="&amp;('Сводка'!$C$4-30)))</f>
        <v/>
      </c>
      <c r="F164" s="26">
        <f>IF($A164="","",SUMIFS('Документы'!$F$6:$F$505,'Документы'!$B$6:$B$505,$A164,'Документы'!$F$6:$F$505,"&gt;0",'Документы'!$E$6:$E$505,"&lt;"&amp;('Сводка'!$C$4-30),'Документы'!$E$6:$E$505,"&gt;="&amp;('Сводка'!$C$4-60)))</f>
        <v/>
      </c>
      <c r="G164" s="26">
        <f>IF($A164="","",SUMIFS('Документы'!$F$6:$F$505,'Документы'!$B$6:$B$505,$A164,'Документы'!$F$6:$F$505,"&gt;0",'Документы'!$E$6:$E$505,"&lt;"&amp;('Сводка'!$C$4-60),'Документы'!$E$6:$E$505,"&gt;="&amp;('Сводка'!$C$4-90)))</f>
        <v/>
      </c>
      <c r="H164" s="26">
        <f>IF($A164="","",SUMIFS('Документы'!$F$6:$F$505,'Документы'!$B$6:$B$505,$A164,'Документы'!$F$6:$F$505,"&gt;0",'Документы'!$E$6:$E$505,"&lt;"&amp;('Сводка'!$C$4-90)))</f>
        <v/>
      </c>
      <c r="I164" s="26">
        <f>IF($A164="","",SUM(E164:H164))</f>
        <v/>
      </c>
      <c r="J164" s="36">
        <f>IF(OR($A164="",N(C164)=0),"",I164/C164)</f>
        <v/>
      </c>
      <c r="K164" s="9">
        <f>IF($A164="","",MAX(0,SUMPRODUCT(MAX(('Документы'!$B$6:$B$505=$A164)*('Документы'!$F$6:$F$505&gt;0)*('Документы'!$E$6:$E$505&lt;&gt;"")*('Сводка'!$C$4-'Документы'!$E$6:$E$505)))))</f>
        <v/>
      </c>
      <c r="L164" s="26">
        <f>IF($A164="","",SUMIFS('Документы'!$F$6:$F$505,'Документы'!$B$6:$B$505,$A164,'Документы'!$F$6:$F$505,"&lt;0"))</f>
        <v/>
      </c>
    </row>
    <row r="165">
      <c r="A165" s="11" t="n"/>
      <c r="B165" s="10">
        <f>IF($A165="","",INDEX('Документы'!$A$6:$A$505,MATCH($A165,'Документы'!$B$6:$B$505,0)))</f>
        <v/>
      </c>
      <c r="C165" s="26">
        <f>IF($A165="","",SUMIFS('Документы'!$F$6:$F$505,'Документы'!$B$6:$B$505,$A165,'Документы'!$F$6:$F$505,"&gt;0"))</f>
        <v/>
      </c>
      <c r="D165" s="26">
        <f>IF($A165="","",SUMIFS('Документы'!$F$6:$F$505,'Документы'!$B$6:$B$505,$A165,'Документы'!$F$6:$F$505,"&gt;0",'Документы'!$E$6:$E$505,"&gt;="&amp;'Сводка'!$C$4))</f>
        <v/>
      </c>
      <c r="E165" s="26">
        <f>IF($A165="","",SUMIFS('Документы'!$F$6:$F$505,'Документы'!$B$6:$B$505,$A165,'Документы'!$F$6:$F$505,"&gt;0",'Документы'!$E$6:$E$505,"&lt;"&amp;'Сводка'!$C$4,'Документы'!$E$6:$E$505,"&gt;="&amp;('Сводка'!$C$4-30)))</f>
        <v/>
      </c>
      <c r="F165" s="26">
        <f>IF($A165="","",SUMIFS('Документы'!$F$6:$F$505,'Документы'!$B$6:$B$505,$A165,'Документы'!$F$6:$F$505,"&gt;0",'Документы'!$E$6:$E$505,"&lt;"&amp;('Сводка'!$C$4-30),'Документы'!$E$6:$E$505,"&gt;="&amp;('Сводка'!$C$4-60)))</f>
        <v/>
      </c>
      <c r="G165" s="26">
        <f>IF($A165="","",SUMIFS('Документы'!$F$6:$F$505,'Документы'!$B$6:$B$505,$A165,'Документы'!$F$6:$F$505,"&gt;0",'Документы'!$E$6:$E$505,"&lt;"&amp;('Сводка'!$C$4-60),'Документы'!$E$6:$E$505,"&gt;="&amp;('Сводка'!$C$4-90)))</f>
        <v/>
      </c>
      <c r="H165" s="26">
        <f>IF($A165="","",SUMIFS('Документы'!$F$6:$F$505,'Документы'!$B$6:$B$505,$A165,'Документы'!$F$6:$F$505,"&gt;0",'Документы'!$E$6:$E$505,"&lt;"&amp;('Сводка'!$C$4-90)))</f>
        <v/>
      </c>
      <c r="I165" s="26">
        <f>IF($A165="","",SUM(E165:H165))</f>
        <v/>
      </c>
      <c r="J165" s="36">
        <f>IF(OR($A165="",N(C165)=0),"",I165/C165)</f>
        <v/>
      </c>
      <c r="K165" s="9">
        <f>IF($A165="","",MAX(0,SUMPRODUCT(MAX(('Документы'!$B$6:$B$505=$A165)*('Документы'!$F$6:$F$505&gt;0)*('Документы'!$E$6:$E$505&lt;&gt;"")*('Сводка'!$C$4-'Документы'!$E$6:$E$505)))))</f>
        <v/>
      </c>
      <c r="L165" s="26">
        <f>IF($A165="","",SUMIFS('Документы'!$F$6:$F$505,'Документы'!$B$6:$B$505,$A165,'Документы'!$F$6:$F$505,"&lt;0"))</f>
        <v/>
      </c>
    </row>
    <row r="166">
      <c r="A166" s="11" t="n"/>
      <c r="B166" s="10">
        <f>IF($A166="","",INDEX('Документы'!$A$6:$A$505,MATCH($A166,'Документы'!$B$6:$B$505,0)))</f>
        <v/>
      </c>
      <c r="C166" s="26">
        <f>IF($A166="","",SUMIFS('Документы'!$F$6:$F$505,'Документы'!$B$6:$B$505,$A166,'Документы'!$F$6:$F$505,"&gt;0"))</f>
        <v/>
      </c>
      <c r="D166" s="26">
        <f>IF($A166="","",SUMIFS('Документы'!$F$6:$F$505,'Документы'!$B$6:$B$505,$A166,'Документы'!$F$6:$F$505,"&gt;0",'Документы'!$E$6:$E$505,"&gt;="&amp;'Сводка'!$C$4))</f>
        <v/>
      </c>
      <c r="E166" s="26">
        <f>IF($A166="","",SUMIFS('Документы'!$F$6:$F$505,'Документы'!$B$6:$B$505,$A166,'Документы'!$F$6:$F$505,"&gt;0",'Документы'!$E$6:$E$505,"&lt;"&amp;'Сводка'!$C$4,'Документы'!$E$6:$E$505,"&gt;="&amp;('Сводка'!$C$4-30)))</f>
        <v/>
      </c>
      <c r="F166" s="26">
        <f>IF($A166="","",SUMIFS('Документы'!$F$6:$F$505,'Документы'!$B$6:$B$505,$A166,'Документы'!$F$6:$F$505,"&gt;0",'Документы'!$E$6:$E$505,"&lt;"&amp;('Сводка'!$C$4-30),'Документы'!$E$6:$E$505,"&gt;="&amp;('Сводка'!$C$4-60)))</f>
        <v/>
      </c>
      <c r="G166" s="26">
        <f>IF($A166="","",SUMIFS('Документы'!$F$6:$F$505,'Документы'!$B$6:$B$505,$A166,'Документы'!$F$6:$F$505,"&gt;0",'Документы'!$E$6:$E$505,"&lt;"&amp;('Сводка'!$C$4-60),'Документы'!$E$6:$E$505,"&gt;="&amp;('Сводка'!$C$4-90)))</f>
        <v/>
      </c>
      <c r="H166" s="26">
        <f>IF($A166="","",SUMIFS('Документы'!$F$6:$F$505,'Документы'!$B$6:$B$505,$A166,'Документы'!$F$6:$F$505,"&gt;0",'Документы'!$E$6:$E$505,"&lt;"&amp;('Сводка'!$C$4-90)))</f>
        <v/>
      </c>
      <c r="I166" s="26">
        <f>IF($A166="","",SUM(E166:H166))</f>
        <v/>
      </c>
      <c r="J166" s="36">
        <f>IF(OR($A166="",N(C166)=0),"",I166/C166)</f>
        <v/>
      </c>
      <c r="K166" s="9">
        <f>IF($A166="","",MAX(0,SUMPRODUCT(MAX(('Документы'!$B$6:$B$505=$A166)*('Документы'!$F$6:$F$505&gt;0)*('Документы'!$E$6:$E$505&lt;&gt;"")*('Сводка'!$C$4-'Документы'!$E$6:$E$505)))))</f>
        <v/>
      </c>
      <c r="L166" s="26">
        <f>IF($A166="","",SUMIFS('Документы'!$F$6:$F$505,'Документы'!$B$6:$B$505,$A166,'Документы'!$F$6:$F$505,"&lt;0"))</f>
        <v/>
      </c>
    </row>
    <row r="167">
      <c r="A167" s="11" t="n"/>
      <c r="B167" s="10">
        <f>IF($A167="","",INDEX('Документы'!$A$6:$A$505,MATCH($A167,'Документы'!$B$6:$B$505,0)))</f>
        <v/>
      </c>
      <c r="C167" s="26">
        <f>IF($A167="","",SUMIFS('Документы'!$F$6:$F$505,'Документы'!$B$6:$B$505,$A167,'Документы'!$F$6:$F$505,"&gt;0"))</f>
        <v/>
      </c>
      <c r="D167" s="26">
        <f>IF($A167="","",SUMIFS('Документы'!$F$6:$F$505,'Документы'!$B$6:$B$505,$A167,'Документы'!$F$6:$F$505,"&gt;0",'Документы'!$E$6:$E$505,"&gt;="&amp;'Сводка'!$C$4))</f>
        <v/>
      </c>
      <c r="E167" s="26">
        <f>IF($A167="","",SUMIFS('Документы'!$F$6:$F$505,'Документы'!$B$6:$B$505,$A167,'Документы'!$F$6:$F$505,"&gt;0",'Документы'!$E$6:$E$505,"&lt;"&amp;'Сводка'!$C$4,'Документы'!$E$6:$E$505,"&gt;="&amp;('Сводка'!$C$4-30)))</f>
        <v/>
      </c>
      <c r="F167" s="26">
        <f>IF($A167="","",SUMIFS('Документы'!$F$6:$F$505,'Документы'!$B$6:$B$505,$A167,'Документы'!$F$6:$F$505,"&gt;0",'Документы'!$E$6:$E$505,"&lt;"&amp;('Сводка'!$C$4-30),'Документы'!$E$6:$E$505,"&gt;="&amp;('Сводка'!$C$4-60)))</f>
        <v/>
      </c>
      <c r="G167" s="26">
        <f>IF($A167="","",SUMIFS('Документы'!$F$6:$F$505,'Документы'!$B$6:$B$505,$A167,'Документы'!$F$6:$F$505,"&gt;0",'Документы'!$E$6:$E$505,"&lt;"&amp;('Сводка'!$C$4-60),'Документы'!$E$6:$E$505,"&gt;="&amp;('Сводка'!$C$4-90)))</f>
        <v/>
      </c>
      <c r="H167" s="26">
        <f>IF($A167="","",SUMIFS('Документы'!$F$6:$F$505,'Документы'!$B$6:$B$505,$A167,'Документы'!$F$6:$F$505,"&gt;0",'Документы'!$E$6:$E$505,"&lt;"&amp;('Сводка'!$C$4-90)))</f>
        <v/>
      </c>
      <c r="I167" s="26">
        <f>IF($A167="","",SUM(E167:H167))</f>
        <v/>
      </c>
      <c r="J167" s="36">
        <f>IF(OR($A167="",N(C167)=0),"",I167/C167)</f>
        <v/>
      </c>
      <c r="K167" s="9">
        <f>IF($A167="","",MAX(0,SUMPRODUCT(MAX(('Документы'!$B$6:$B$505=$A167)*('Документы'!$F$6:$F$505&gt;0)*('Документы'!$E$6:$E$505&lt;&gt;"")*('Сводка'!$C$4-'Документы'!$E$6:$E$505)))))</f>
        <v/>
      </c>
      <c r="L167" s="26">
        <f>IF($A167="","",SUMIFS('Документы'!$F$6:$F$505,'Документы'!$B$6:$B$505,$A167,'Документы'!$F$6:$F$505,"&lt;0"))</f>
        <v/>
      </c>
    </row>
    <row r="168">
      <c r="A168" s="11" t="n"/>
      <c r="B168" s="10">
        <f>IF($A168="","",INDEX('Документы'!$A$6:$A$505,MATCH($A168,'Документы'!$B$6:$B$505,0)))</f>
        <v/>
      </c>
      <c r="C168" s="26">
        <f>IF($A168="","",SUMIFS('Документы'!$F$6:$F$505,'Документы'!$B$6:$B$505,$A168,'Документы'!$F$6:$F$505,"&gt;0"))</f>
        <v/>
      </c>
      <c r="D168" s="26">
        <f>IF($A168="","",SUMIFS('Документы'!$F$6:$F$505,'Документы'!$B$6:$B$505,$A168,'Документы'!$F$6:$F$505,"&gt;0",'Документы'!$E$6:$E$505,"&gt;="&amp;'Сводка'!$C$4))</f>
        <v/>
      </c>
      <c r="E168" s="26">
        <f>IF($A168="","",SUMIFS('Документы'!$F$6:$F$505,'Документы'!$B$6:$B$505,$A168,'Документы'!$F$6:$F$505,"&gt;0",'Документы'!$E$6:$E$505,"&lt;"&amp;'Сводка'!$C$4,'Документы'!$E$6:$E$505,"&gt;="&amp;('Сводка'!$C$4-30)))</f>
        <v/>
      </c>
      <c r="F168" s="26">
        <f>IF($A168="","",SUMIFS('Документы'!$F$6:$F$505,'Документы'!$B$6:$B$505,$A168,'Документы'!$F$6:$F$505,"&gt;0",'Документы'!$E$6:$E$505,"&lt;"&amp;('Сводка'!$C$4-30),'Документы'!$E$6:$E$505,"&gt;="&amp;('Сводка'!$C$4-60)))</f>
        <v/>
      </c>
      <c r="G168" s="26">
        <f>IF($A168="","",SUMIFS('Документы'!$F$6:$F$505,'Документы'!$B$6:$B$505,$A168,'Документы'!$F$6:$F$505,"&gt;0",'Документы'!$E$6:$E$505,"&lt;"&amp;('Сводка'!$C$4-60),'Документы'!$E$6:$E$505,"&gt;="&amp;('Сводка'!$C$4-90)))</f>
        <v/>
      </c>
      <c r="H168" s="26">
        <f>IF($A168="","",SUMIFS('Документы'!$F$6:$F$505,'Документы'!$B$6:$B$505,$A168,'Документы'!$F$6:$F$505,"&gt;0",'Документы'!$E$6:$E$505,"&lt;"&amp;('Сводка'!$C$4-90)))</f>
        <v/>
      </c>
      <c r="I168" s="26">
        <f>IF($A168="","",SUM(E168:H168))</f>
        <v/>
      </c>
      <c r="J168" s="36">
        <f>IF(OR($A168="",N(C168)=0),"",I168/C168)</f>
        <v/>
      </c>
      <c r="K168" s="9">
        <f>IF($A168="","",MAX(0,SUMPRODUCT(MAX(('Документы'!$B$6:$B$505=$A168)*('Документы'!$F$6:$F$505&gt;0)*('Документы'!$E$6:$E$505&lt;&gt;"")*('Сводка'!$C$4-'Документы'!$E$6:$E$505)))))</f>
        <v/>
      </c>
      <c r="L168" s="26">
        <f>IF($A168="","",SUMIFS('Документы'!$F$6:$F$505,'Документы'!$B$6:$B$505,$A168,'Документы'!$F$6:$F$505,"&lt;0"))</f>
        <v/>
      </c>
    </row>
    <row r="169">
      <c r="A169" s="11" t="n"/>
      <c r="B169" s="10">
        <f>IF($A169="","",INDEX('Документы'!$A$6:$A$505,MATCH($A169,'Документы'!$B$6:$B$505,0)))</f>
        <v/>
      </c>
      <c r="C169" s="26">
        <f>IF($A169="","",SUMIFS('Документы'!$F$6:$F$505,'Документы'!$B$6:$B$505,$A169,'Документы'!$F$6:$F$505,"&gt;0"))</f>
        <v/>
      </c>
      <c r="D169" s="26">
        <f>IF($A169="","",SUMIFS('Документы'!$F$6:$F$505,'Документы'!$B$6:$B$505,$A169,'Документы'!$F$6:$F$505,"&gt;0",'Документы'!$E$6:$E$505,"&gt;="&amp;'Сводка'!$C$4))</f>
        <v/>
      </c>
      <c r="E169" s="26">
        <f>IF($A169="","",SUMIFS('Документы'!$F$6:$F$505,'Документы'!$B$6:$B$505,$A169,'Документы'!$F$6:$F$505,"&gt;0",'Документы'!$E$6:$E$505,"&lt;"&amp;'Сводка'!$C$4,'Документы'!$E$6:$E$505,"&gt;="&amp;('Сводка'!$C$4-30)))</f>
        <v/>
      </c>
      <c r="F169" s="26">
        <f>IF($A169="","",SUMIFS('Документы'!$F$6:$F$505,'Документы'!$B$6:$B$505,$A169,'Документы'!$F$6:$F$505,"&gt;0",'Документы'!$E$6:$E$505,"&lt;"&amp;('Сводка'!$C$4-30),'Документы'!$E$6:$E$505,"&gt;="&amp;('Сводка'!$C$4-60)))</f>
        <v/>
      </c>
      <c r="G169" s="26">
        <f>IF($A169="","",SUMIFS('Документы'!$F$6:$F$505,'Документы'!$B$6:$B$505,$A169,'Документы'!$F$6:$F$505,"&gt;0",'Документы'!$E$6:$E$505,"&lt;"&amp;('Сводка'!$C$4-60),'Документы'!$E$6:$E$505,"&gt;="&amp;('Сводка'!$C$4-90)))</f>
        <v/>
      </c>
      <c r="H169" s="26">
        <f>IF($A169="","",SUMIFS('Документы'!$F$6:$F$505,'Документы'!$B$6:$B$505,$A169,'Документы'!$F$6:$F$505,"&gt;0",'Документы'!$E$6:$E$505,"&lt;"&amp;('Сводка'!$C$4-90)))</f>
        <v/>
      </c>
      <c r="I169" s="26">
        <f>IF($A169="","",SUM(E169:H169))</f>
        <v/>
      </c>
      <c r="J169" s="36">
        <f>IF(OR($A169="",N(C169)=0),"",I169/C169)</f>
        <v/>
      </c>
      <c r="K169" s="9">
        <f>IF($A169="","",MAX(0,SUMPRODUCT(MAX(('Документы'!$B$6:$B$505=$A169)*('Документы'!$F$6:$F$505&gt;0)*('Документы'!$E$6:$E$505&lt;&gt;"")*('Сводка'!$C$4-'Документы'!$E$6:$E$505)))))</f>
        <v/>
      </c>
      <c r="L169" s="26">
        <f>IF($A169="","",SUMIFS('Документы'!$F$6:$F$505,'Документы'!$B$6:$B$505,$A169,'Документы'!$F$6:$F$505,"&lt;0"))</f>
        <v/>
      </c>
    </row>
    <row r="170">
      <c r="A170" s="11" t="n"/>
      <c r="B170" s="10">
        <f>IF($A170="","",INDEX('Документы'!$A$6:$A$505,MATCH($A170,'Документы'!$B$6:$B$505,0)))</f>
        <v/>
      </c>
      <c r="C170" s="26">
        <f>IF($A170="","",SUMIFS('Документы'!$F$6:$F$505,'Документы'!$B$6:$B$505,$A170,'Документы'!$F$6:$F$505,"&gt;0"))</f>
        <v/>
      </c>
      <c r="D170" s="26">
        <f>IF($A170="","",SUMIFS('Документы'!$F$6:$F$505,'Документы'!$B$6:$B$505,$A170,'Документы'!$F$6:$F$505,"&gt;0",'Документы'!$E$6:$E$505,"&gt;="&amp;'Сводка'!$C$4))</f>
        <v/>
      </c>
      <c r="E170" s="26">
        <f>IF($A170="","",SUMIFS('Документы'!$F$6:$F$505,'Документы'!$B$6:$B$505,$A170,'Документы'!$F$6:$F$505,"&gt;0",'Документы'!$E$6:$E$505,"&lt;"&amp;'Сводка'!$C$4,'Документы'!$E$6:$E$505,"&gt;="&amp;('Сводка'!$C$4-30)))</f>
        <v/>
      </c>
      <c r="F170" s="26">
        <f>IF($A170="","",SUMIFS('Документы'!$F$6:$F$505,'Документы'!$B$6:$B$505,$A170,'Документы'!$F$6:$F$505,"&gt;0",'Документы'!$E$6:$E$505,"&lt;"&amp;('Сводка'!$C$4-30),'Документы'!$E$6:$E$505,"&gt;="&amp;('Сводка'!$C$4-60)))</f>
        <v/>
      </c>
      <c r="G170" s="26">
        <f>IF($A170="","",SUMIFS('Документы'!$F$6:$F$505,'Документы'!$B$6:$B$505,$A170,'Документы'!$F$6:$F$505,"&gt;0",'Документы'!$E$6:$E$505,"&lt;"&amp;('Сводка'!$C$4-60),'Документы'!$E$6:$E$505,"&gt;="&amp;('Сводка'!$C$4-90)))</f>
        <v/>
      </c>
      <c r="H170" s="26">
        <f>IF($A170="","",SUMIFS('Документы'!$F$6:$F$505,'Документы'!$B$6:$B$505,$A170,'Документы'!$F$6:$F$505,"&gt;0",'Документы'!$E$6:$E$505,"&lt;"&amp;('Сводка'!$C$4-90)))</f>
        <v/>
      </c>
      <c r="I170" s="26">
        <f>IF($A170="","",SUM(E170:H170))</f>
        <v/>
      </c>
      <c r="J170" s="36">
        <f>IF(OR($A170="",N(C170)=0),"",I170/C170)</f>
        <v/>
      </c>
      <c r="K170" s="9">
        <f>IF($A170="","",MAX(0,SUMPRODUCT(MAX(('Документы'!$B$6:$B$505=$A170)*('Документы'!$F$6:$F$505&gt;0)*('Документы'!$E$6:$E$505&lt;&gt;"")*('Сводка'!$C$4-'Документы'!$E$6:$E$505)))))</f>
        <v/>
      </c>
      <c r="L170" s="26">
        <f>IF($A170="","",SUMIFS('Документы'!$F$6:$F$505,'Документы'!$B$6:$B$505,$A170,'Документы'!$F$6:$F$505,"&lt;0"))</f>
        <v/>
      </c>
    </row>
    <row r="171">
      <c r="A171" s="11" t="n"/>
      <c r="B171" s="10">
        <f>IF($A171="","",INDEX('Документы'!$A$6:$A$505,MATCH($A171,'Документы'!$B$6:$B$505,0)))</f>
        <v/>
      </c>
      <c r="C171" s="26">
        <f>IF($A171="","",SUMIFS('Документы'!$F$6:$F$505,'Документы'!$B$6:$B$505,$A171,'Документы'!$F$6:$F$505,"&gt;0"))</f>
        <v/>
      </c>
      <c r="D171" s="26">
        <f>IF($A171="","",SUMIFS('Документы'!$F$6:$F$505,'Документы'!$B$6:$B$505,$A171,'Документы'!$F$6:$F$505,"&gt;0",'Документы'!$E$6:$E$505,"&gt;="&amp;'Сводка'!$C$4))</f>
        <v/>
      </c>
      <c r="E171" s="26">
        <f>IF($A171="","",SUMIFS('Документы'!$F$6:$F$505,'Документы'!$B$6:$B$505,$A171,'Документы'!$F$6:$F$505,"&gt;0",'Документы'!$E$6:$E$505,"&lt;"&amp;'Сводка'!$C$4,'Документы'!$E$6:$E$505,"&gt;="&amp;('Сводка'!$C$4-30)))</f>
        <v/>
      </c>
      <c r="F171" s="26">
        <f>IF($A171="","",SUMIFS('Документы'!$F$6:$F$505,'Документы'!$B$6:$B$505,$A171,'Документы'!$F$6:$F$505,"&gt;0",'Документы'!$E$6:$E$505,"&lt;"&amp;('Сводка'!$C$4-30),'Документы'!$E$6:$E$505,"&gt;="&amp;('Сводка'!$C$4-60)))</f>
        <v/>
      </c>
      <c r="G171" s="26">
        <f>IF($A171="","",SUMIFS('Документы'!$F$6:$F$505,'Документы'!$B$6:$B$505,$A171,'Документы'!$F$6:$F$505,"&gt;0",'Документы'!$E$6:$E$505,"&lt;"&amp;('Сводка'!$C$4-60),'Документы'!$E$6:$E$505,"&gt;="&amp;('Сводка'!$C$4-90)))</f>
        <v/>
      </c>
      <c r="H171" s="26">
        <f>IF($A171="","",SUMIFS('Документы'!$F$6:$F$505,'Документы'!$B$6:$B$505,$A171,'Документы'!$F$6:$F$505,"&gt;0",'Документы'!$E$6:$E$505,"&lt;"&amp;('Сводка'!$C$4-90)))</f>
        <v/>
      </c>
      <c r="I171" s="26">
        <f>IF($A171="","",SUM(E171:H171))</f>
        <v/>
      </c>
      <c r="J171" s="36">
        <f>IF(OR($A171="",N(C171)=0),"",I171/C171)</f>
        <v/>
      </c>
      <c r="K171" s="9">
        <f>IF($A171="","",MAX(0,SUMPRODUCT(MAX(('Документы'!$B$6:$B$505=$A171)*('Документы'!$F$6:$F$505&gt;0)*('Документы'!$E$6:$E$505&lt;&gt;"")*('Сводка'!$C$4-'Документы'!$E$6:$E$505)))))</f>
        <v/>
      </c>
      <c r="L171" s="26">
        <f>IF($A171="","",SUMIFS('Документы'!$F$6:$F$505,'Документы'!$B$6:$B$505,$A171,'Документы'!$F$6:$F$505,"&lt;0"))</f>
        <v/>
      </c>
    </row>
    <row r="172">
      <c r="A172" s="11" t="n"/>
      <c r="B172" s="10">
        <f>IF($A172="","",INDEX('Документы'!$A$6:$A$505,MATCH($A172,'Документы'!$B$6:$B$505,0)))</f>
        <v/>
      </c>
      <c r="C172" s="26">
        <f>IF($A172="","",SUMIFS('Документы'!$F$6:$F$505,'Документы'!$B$6:$B$505,$A172,'Документы'!$F$6:$F$505,"&gt;0"))</f>
        <v/>
      </c>
      <c r="D172" s="26">
        <f>IF($A172="","",SUMIFS('Документы'!$F$6:$F$505,'Документы'!$B$6:$B$505,$A172,'Документы'!$F$6:$F$505,"&gt;0",'Документы'!$E$6:$E$505,"&gt;="&amp;'Сводка'!$C$4))</f>
        <v/>
      </c>
      <c r="E172" s="26">
        <f>IF($A172="","",SUMIFS('Документы'!$F$6:$F$505,'Документы'!$B$6:$B$505,$A172,'Документы'!$F$6:$F$505,"&gt;0",'Документы'!$E$6:$E$505,"&lt;"&amp;'Сводка'!$C$4,'Документы'!$E$6:$E$505,"&gt;="&amp;('Сводка'!$C$4-30)))</f>
        <v/>
      </c>
      <c r="F172" s="26">
        <f>IF($A172="","",SUMIFS('Документы'!$F$6:$F$505,'Документы'!$B$6:$B$505,$A172,'Документы'!$F$6:$F$505,"&gt;0",'Документы'!$E$6:$E$505,"&lt;"&amp;('Сводка'!$C$4-30),'Документы'!$E$6:$E$505,"&gt;="&amp;('Сводка'!$C$4-60)))</f>
        <v/>
      </c>
      <c r="G172" s="26">
        <f>IF($A172="","",SUMIFS('Документы'!$F$6:$F$505,'Документы'!$B$6:$B$505,$A172,'Документы'!$F$6:$F$505,"&gt;0",'Документы'!$E$6:$E$505,"&lt;"&amp;('Сводка'!$C$4-60),'Документы'!$E$6:$E$505,"&gt;="&amp;('Сводка'!$C$4-90)))</f>
        <v/>
      </c>
      <c r="H172" s="26">
        <f>IF($A172="","",SUMIFS('Документы'!$F$6:$F$505,'Документы'!$B$6:$B$505,$A172,'Документы'!$F$6:$F$505,"&gt;0",'Документы'!$E$6:$E$505,"&lt;"&amp;('Сводка'!$C$4-90)))</f>
        <v/>
      </c>
      <c r="I172" s="26">
        <f>IF($A172="","",SUM(E172:H172))</f>
        <v/>
      </c>
      <c r="J172" s="36">
        <f>IF(OR($A172="",N(C172)=0),"",I172/C172)</f>
        <v/>
      </c>
      <c r="K172" s="9">
        <f>IF($A172="","",MAX(0,SUMPRODUCT(MAX(('Документы'!$B$6:$B$505=$A172)*('Документы'!$F$6:$F$505&gt;0)*('Документы'!$E$6:$E$505&lt;&gt;"")*('Сводка'!$C$4-'Документы'!$E$6:$E$505)))))</f>
        <v/>
      </c>
      <c r="L172" s="26">
        <f>IF($A172="","",SUMIFS('Документы'!$F$6:$F$505,'Документы'!$B$6:$B$505,$A172,'Документы'!$F$6:$F$505,"&lt;0"))</f>
        <v/>
      </c>
    </row>
    <row r="173">
      <c r="A173" s="11" t="n"/>
      <c r="B173" s="10">
        <f>IF($A173="","",INDEX('Документы'!$A$6:$A$505,MATCH($A173,'Документы'!$B$6:$B$505,0)))</f>
        <v/>
      </c>
      <c r="C173" s="26">
        <f>IF($A173="","",SUMIFS('Документы'!$F$6:$F$505,'Документы'!$B$6:$B$505,$A173,'Документы'!$F$6:$F$505,"&gt;0"))</f>
        <v/>
      </c>
      <c r="D173" s="26">
        <f>IF($A173="","",SUMIFS('Документы'!$F$6:$F$505,'Документы'!$B$6:$B$505,$A173,'Документы'!$F$6:$F$505,"&gt;0",'Документы'!$E$6:$E$505,"&gt;="&amp;'Сводка'!$C$4))</f>
        <v/>
      </c>
      <c r="E173" s="26">
        <f>IF($A173="","",SUMIFS('Документы'!$F$6:$F$505,'Документы'!$B$6:$B$505,$A173,'Документы'!$F$6:$F$505,"&gt;0",'Документы'!$E$6:$E$505,"&lt;"&amp;'Сводка'!$C$4,'Документы'!$E$6:$E$505,"&gt;="&amp;('Сводка'!$C$4-30)))</f>
        <v/>
      </c>
      <c r="F173" s="26">
        <f>IF($A173="","",SUMIFS('Документы'!$F$6:$F$505,'Документы'!$B$6:$B$505,$A173,'Документы'!$F$6:$F$505,"&gt;0",'Документы'!$E$6:$E$505,"&lt;"&amp;('Сводка'!$C$4-30),'Документы'!$E$6:$E$505,"&gt;="&amp;('Сводка'!$C$4-60)))</f>
        <v/>
      </c>
      <c r="G173" s="26">
        <f>IF($A173="","",SUMIFS('Документы'!$F$6:$F$505,'Документы'!$B$6:$B$505,$A173,'Документы'!$F$6:$F$505,"&gt;0",'Документы'!$E$6:$E$505,"&lt;"&amp;('Сводка'!$C$4-60),'Документы'!$E$6:$E$505,"&gt;="&amp;('Сводка'!$C$4-90)))</f>
        <v/>
      </c>
      <c r="H173" s="26">
        <f>IF($A173="","",SUMIFS('Документы'!$F$6:$F$505,'Документы'!$B$6:$B$505,$A173,'Документы'!$F$6:$F$505,"&gt;0",'Документы'!$E$6:$E$505,"&lt;"&amp;('Сводка'!$C$4-90)))</f>
        <v/>
      </c>
      <c r="I173" s="26">
        <f>IF($A173="","",SUM(E173:H173))</f>
        <v/>
      </c>
      <c r="J173" s="36">
        <f>IF(OR($A173="",N(C173)=0),"",I173/C173)</f>
        <v/>
      </c>
      <c r="K173" s="9">
        <f>IF($A173="","",MAX(0,SUMPRODUCT(MAX(('Документы'!$B$6:$B$505=$A173)*('Документы'!$F$6:$F$505&gt;0)*('Документы'!$E$6:$E$505&lt;&gt;"")*('Сводка'!$C$4-'Документы'!$E$6:$E$505)))))</f>
        <v/>
      </c>
      <c r="L173" s="26">
        <f>IF($A173="","",SUMIFS('Документы'!$F$6:$F$505,'Документы'!$B$6:$B$505,$A173,'Документы'!$F$6:$F$505,"&lt;0"))</f>
        <v/>
      </c>
    </row>
    <row r="174">
      <c r="A174" s="11" t="n"/>
      <c r="B174" s="10">
        <f>IF($A174="","",INDEX('Документы'!$A$6:$A$505,MATCH($A174,'Документы'!$B$6:$B$505,0)))</f>
        <v/>
      </c>
      <c r="C174" s="26">
        <f>IF($A174="","",SUMIFS('Документы'!$F$6:$F$505,'Документы'!$B$6:$B$505,$A174,'Документы'!$F$6:$F$505,"&gt;0"))</f>
        <v/>
      </c>
      <c r="D174" s="26">
        <f>IF($A174="","",SUMIFS('Документы'!$F$6:$F$505,'Документы'!$B$6:$B$505,$A174,'Документы'!$F$6:$F$505,"&gt;0",'Документы'!$E$6:$E$505,"&gt;="&amp;'Сводка'!$C$4))</f>
        <v/>
      </c>
      <c r="E174" s="26">
        <f>IF($A174="","",SUMIFS('Документы'!$F$6:$F$505,'Документы'!$B$6:$B$505,$A174,'Документы'!$F$6:$F$505,"&gt;0",'Документы'!$E$6:$E$505,"&lt;"&amp;'Сводка'!$C$4,'Документы'!$E$6:$E$505,"&gt;="&amp;('Сводка'!$C$4-30)))</f>
        <v/>
      </c>
      <c r="F174" s="26">
        <f>IF($A174="","",SUMIFS('Документы'!$F$6:$F$505,'Документы'!$B$6:$B$505,$A174,'Документы'!$F$6:$F$505,"&gt;0",'Документы'!$E$6:$E$505,"&lt;"&amp;('Сводка'!$C$4-30),'Документы'!$E$6:$E$505,"&gt;="&amp;('Сводка'!$C$4-60)))</f>
        <v/>
      </c>
      <c r="G174" s="26">
        <f>IF($A174="","",SUMIFS('Документы'!$F$6:$F$505,'Документы'!$B$6:$B$505,$A174,'Документы'!$F$6:$F$505,"&gt;0",'Документы'!$E$6:$E$505,"&lt;"&amp;('Сводка'!$C$4-60),'Документы'!$E$6:$E$505,"&gt;="&amp;('Сводка'!$C$4-90)))</f>
        <v/>
      </c>
      <c r="H174" s="26">
        <f>IF($A174="","",SUMIFS('Документы'!$F$6:$F$505,'Документы'!$B$6:$B$505,$A174,'Документы'!$F$6:$F$505,"&gt;0",'Документы'!$E$6:$E$505,"&lt;"&amp;('Сводка'!$C$4-90)))</f>
        <v/>
      </c>
      <c r="I174" s="26">
        <f>IF($A174="","",SUM(E174:H174))</f>
        <v/>
      </c>
      <c r="J174" s="36">
        <f>IF(OR($A174="",N(C174)=0),"",I174/C174)</f>
        <v/>
      </c>
      <c r="K174" s="9">
        <f>IF($A174="","",MAX(0,SUMPRODUCT(MAX(('Документы'!$B$6:$B$505=$A174)*('Документы'!$F$6:$F$505&gt;0)*('Документы'!$E$6:$E$505&lt;&gt;"")*('Сводка'!$C$4-'Документы'!$E$6:$E$505)))))</f>
        <v/>
      </c>
      <c r="L174" s="26">
        <f>IF($A174="","",SUMIFS('Документы'!$F$6:$F$505,'Документы'!$B$6:$B$505,$A174,'Документы'!$F$6:$F$505,"&lt;0"))</f>
        <v/>
      </c>
    </row>
    <row r="175">
      <c r="A175" s="11" t="n"/>
      <c r="B175" s="10">
        <f>IF($A175="","",INDEX('Документы'!$A$6:$A$505,MATCH($A175,'Документы'!$B$6:$B$505,0)))</f>
        <v/>
      </c>
      <c r="C175" s="26">
        <f>IF($A175="","",SUMIFS('Документы'!$F$6:$F$505,'Документы'!$B$6:$B$505,$A175,'Документы'!$F$6:$F$505,"&gt;0"))</f>
        <v/>
      </c>
      <c r="D175" s="26">
        <f>IF($A175="","",SUMIFS('Документы'!$F$6:$F$505,'Документы'!$B$6:$B$505,$A175,'Документы'!$F$6:$F$505,"&gt;0",'Документы'!$E$6:$E$505,"&gt;="&amp;'Сводка'!$C$4))</f>
        <v/>
      </c>
      <c r="E175" s="26">
        <f>IF($A175="","",SUMIFS('Документы'!$F$6:$F$505,'Документы'!$B$6:$B$505,$A175,'Документы'!$F$6:$F$505,"&gt;0",'Документы'!$E$6:$E$505,"&lt;"&amp;'Сводка'!$C$4,'Документы'!$E$6:$E$505,"&gt;="&amp;('Сводка'!$C$4-30)))</f>
        <v/>
      </c>
      <c r="F175" s="26">
        <f>IF($A175="","",SUMIFS('Документы'!$F$6:$F$505,'Документы'!$B$6:$B$505,$A175,'Документы'!$F$6:$F$505,"&gt;0",'Документы'!$E$6:$E$505,"&lt;"&amp;('Сводка'!$C$4-30),'Документы'!$E$6:$E$505,"&gt;="&amp;('Сводка'!$C$4-60)))</f>
        <v/>
      </c>
      <c r="G175" s="26">
        <f>IF($A175="","",SUMIFS('Документы'!$F$6:$F$505,'Документы'!$B$6:$B$505,$A175,'Документы'!$F$6:$F$505,"&gt;0",'Документы'!$E$6:$E$505,"&lt;"&amp;('Сводка'!$C$4-60),'Документы'!$E$6:$E$505,"&gt;="&amp;('Сводка'!$C$4-90)))</f>
        <v/>
      </c>
      <c r="H175" s="26">
        <f>IF($A175="","",SUMIFS('Документы'!$F$6:$F$505,'Документы'!$B$6:$B$505,$A175,'Документы'!$F$6:$F$505,"&gt;0",'Документы'!$E$6:$E$505,"&lt;"&amp;('Сводка'!$C$4-90)))</f>
        <v/>
      </c>
      <c r="I175" s="26">
        <f>IF($A175="","",SUM(E175:H175))</f>
        <v/>
      </c>
      <c r="J175" s="36">
        <f>IF(OR($A175="",N(C175)=0),"",I175/C175)</f>
        <v/>
      </c>
      <c r="K175" s="9">
        <f>IF($A175="","",MAX(0,SUMPRODUCT(MAX(('Документы'!$B$6:$B$505=$A175)*('Документы'!$F$6:$F$505&gt;0)*('Документы'!$E$6:$E$505&lt;&gt;"")*('Сводка'!$C$4-'Документы'!$E$6:$E$505)))))</f>
        <v/>
      </c>
      <c r="L175" s="26">
        <f>IF($A175="","",SUMIFS('Документы'!$F$6:$F$505,'Документы'!$B$6:$B$505,$A175,'Документы'!$F$6:$F$505,"&lt;0"))</f>
        <v/>
      </c>
    </row>
    <row r="176">
      <c r="A176" s="11" t="n"/>
      <c r="B176" s="10">
        <f>IF($A176="","",INDEX('Документы'!$A$6:$A$505,MATCH($A176,'Документы'!$B$6:$B$505,0)))</f>
        <v/>
      </c>
      <c r="C176" s="26">
        <f>IF($A176="","",SUMIFS('Документы'!$F$6:$F$505,'Документы'!$B$6:$B$505,$A176,'Документы'!$F$6:$F$505,"&gt;0"))</f>
        <v/>
      </c>
      <c r="D176" s="26">
        <f>IF($A176="","",SUMIFS('Документы'!$F$6:$F$505,'Документы'!$B$6:$B$505,$A176,'Документы'!$F$6:$F$505,"&gt;0",'Документы'!$E$6:$E$505,"&gt;="&amp;'Сводка'!$C$4))</f>
        <v/>
      </c>
      <c r="E176" s="26">
        <f>IF($A176="","",SUMIFS('Документы'!$F$6:$F$505,'Документы'!$B$6:$B$505,$A176,'Документы'!$F$6:$F$505,"&gt;0",'Документы'!$E$6:$E$505,"&lt;"&amp;'Сводка'!$C$4,'Документы'!$E$6:$E$505,"&gt;="&amp;('Сводка'!$C$4-30)))</f>
        <v/>
      </c>
      <c r="F176" s="26">
        <f>IF($A176="","",SUMIFS('Документы'!$F$6:$F$505,'Документы'!$B$6:$B$505,$A176,'Документы'!$F$6:$F$505,"&gt;0",'Документы'!$E$6:$E$505,"&lt;"&amp;('Сводка'!$C$4-30),'Документы'!$E$6:$E$505,"&gt;="&amp;('Сводка'!$C$4-60)))</f>
        <v/>
      </c>
      <c r="G176" s="26">
        <f>IF($A176="","",SUMIFS('Документы'!$F$6:$F$505,'Документы'!$B$6:$B$505,$A176,'Документы'!$F$6:$F$505,"&gt;0",'Документы'!$E$6:$E$505,"&lt;"&amp;('Сводка'!$C$4-60),'Документы'!$E$6:$E$505,"&gt;="&amp;('Сводка'!$C$4-90)))</f>
        <v/>
      </c>
      <c r="H176" s="26">
        <f>IF($A176="","",SUMIFS('Документы'!$F$6:$F$505,'Документы'!$B$6:$B$505,$A176,'Документы'!$F$6:$F$505,"&gt;0",'Документы'!$E$6:$E$505,"&lt;"&amp;('Сводка'!$C$4-90)))</f>
        <v/>
      </c>
      <c r="I176" s="26">
        <f>IF($A176="","",SUM(E176:H176))</f>
        <v/>
      </c>
      <c r="J176" s="36">
        <f>IF(OR($A176="",N(C176)=0),"",I176/C176)</f>
        <v/>
      </c>
      <c r="K176" s="9">
        <f>IF($A176="","",MAX(0,SUMPRODUCT(MAX(('Документы'!$B$6:$B$505=$A176)*('Документы'!$F$6:$F$505&gt;0)*('Документы'!$E$6:$E$505&lt;&gt;"")*('Сводка'!$C$4-'Документы'!$E$6:$E$505)))))</f>
        <v/>
      </c>
      <c r="L176" s="26">
        <f>IF($A176="","",SUMIFS('Документы'!$F$6:$F$505,'Документы'!$B$6:$B$505,$A176,'Документы'!$F$6:$F$505,"&lt;0"))</f>
        <v/>
      </c>
    </row>
    <row r="177">
      <c r="A177" s="11" t="n"/>
      <c r="B177" s="10">
        <f>IF($A177="","",INDEX('Документы'!$A$6:$A$505,MATCH($A177,'Документы'!$B$6:$B$505,0)))</f>
        <v/>
      </c>
      <c r="C177" s="26">
        <f>IF($A177="","",SUMIFS('Документы'!$F$6:$F$505,'Документы'!$B$6:$B$505,$A177,'Документы'!$F$6:$F$505,"&gt;0"))</f>
        <v/>
      </c>
      <c r="D177" s="26">
        <f>IF($A177="","",SUMIFS('Документы'!$F$6:$F$505,'Документы'!$B$6:$B$505,$A177,'Документы'!$F$6:$F$505,"&gt;0",'Документы'!$E$6:$E$505,"&gt;="&amp;'Сводка'!$C$4))</f>
        <v/>
      </c>
      <c r="E177" s="26">
        <f>IF($A177="","",SUMIFS('Документы'!$F$6:$F$505,'Документы'!$B$6:$B$505,$A177,'Документы'!$F$6:$F$505,"&gt;0",'Документы'!$E$6:$E$505,"&lt;"&amp;'Сводка'!$C$4,'Документы'!$E$6:$E$505,"&gt;="&amp;('Сводка'!$C$4-30)))</f>
        <v/>
      </c>
      <c r="F177" s="26">
        <f>IF($A177="","",SUMIFS('Документы'!$F$6:$F$505,'Документы'!$B$6:$B$505,$A177,'Документы'!$F$6:$F$505,"&gt;0",'Документы'!$E$6:$E$505,"&lt;"&amp;('Сводка'!$C$4-30),'Документы'!$E$6:$E$505,"&gt;="&amp;('Сводка'!$C$4-60)))</f>
        <v/>
      </c>
      <c r="G177" s="26">
        <f>IF($A177="","",SUMIFS('Документы'!$F$6:$F$505,'Документы'!$B$6:$B$505,$A177,'Документы'!$F$6:$F$505,"&gt;0",'Документы'!$E$6:$E$505,"&lt;"&amp;('Сводка'!$C$4-60),'Документы'!$E$6:$E$505,"&gt;="&amp;('Сводка'!$C$4-90)))</f>
        <v/>
      </c>
      <c r="H177" s="26">
        <f>IF($A177="","",SUMIFS('Документы'!$F$6:$F$505,'Документы'!$B$6:$B$505,$A177,'Документы'!$F$6:$F$505,"&gt;0",'Документы'!$E$6:$E$505,"&lt;"&amp;('Сводка'!$C$4-90)))</f>
        <v/>
      </c>
      <c r="I177" s="26">
        <f>IF($A177="","",SUM(E177:H177))</f>
        <v/>
      </c>
      <c r="J177" s="36">
        <f>IF(OR($A177="",N(C177)=0),"",I177/C177)</f>
        <v/>
      </c>
      <c r="K177" s="9">
        <f>IF($A177="","",MAX(0,SUMPRODUCT(MAX(('Документы'!$B$6:$B$505=$A177)*('Документы'!$F$6:$F$505&gt;0)*('Документы'!$E$6:$E$505&lt;&gt;"")*('Сводка'!$C$4-'Документы'!$E$6:$E$505)))))</f>
        <v/>
      </c>
      <c r="L177" s="26">
        <f>IF($A177="","",SUMIFS('Документы'!$F$6:$F$505,'Документы'!$B$6:$B$505,$A177,'Документы'!$F$6:$F$505,"&lt;0"))</f>
        <v/>
      </c>
    </row>
    <row r="178">
      <c r="A178" s="11" t="n"/>
      <c r="B178" s="10">
        <f>IF($A178="","",INDEX('Документы'!$A$6:$A$505,MATCH($A178,'Документы'!$B$6:$B$505,0)))</f>
        <v/>
      </c>
      <c r="C178" s="26">
        <f>IF($A178="","",SUMIFS('Документы'!$F$6:$F$505,'Документы'!$B$6:$B$505,$A178,'Документы'!$F$6:$F$505,"&gt;0"))</f>
        <v/>
      </c>
      <c r="D178" s="26">
        <f>IF($A178="","",SUMIFS('Документы'!$F$6:$F$505,'Документы'!$B$6:$B$505,$A178,'Документы'!$F$6:$F$505,"&gt;0",'Документы'!$E$6:$E$505,"&gt;="&amp;'Сводка'!$C$4))</f>
        <v/>
      </c>
      <c r="E178" s="26">
        <f>IF($A178="","",SUMIFS('Документы'!$F$6:$F$505,'Документы'!$B$6:$B$505,$A178,'Документы'!$F$6:$F$505,"&gt;0",'Документы'!$E$6:$E$505,"&lt;"&amp;'Сводка'!$C$4,'Документы'!$E$6:$E$505,"&gt;="&amp;('Сводка'!$C$4-30)))</f>
        <v/>
      </c>
      <c r="F178" s="26">
        <f>IF($A178="","",SUMIFS('Документы'!$F$6:$F$505,'Документы'!$B$6:$B$505,$A178,'Документы'!$F$6:$F$505,"&gt;0",'Документы'!$E$6:$E$505,"&lt;"&amp;('Сводка'!$C$4-30),'Документы'!$E$6:$E$505,"&gt;="&amp;('Сводка'!$C$4-60)))</f>
        <v/>
      </c>
      <c r="G178" s="26">
        <f>IF($A178="","",SUMIFS('Документы'!$F$6:$F$505,'Документы'!$B$6:$B$505,$A178,'Документы'!$F$6:$F$505,"&gt;0",'Документы'!$E$6:$E$505,"&lt;"&amp;('Сводка'!$C$4-60),'Документы'!$E$6:$E$505,"&gt;="&amp;('Сводка'!$C$4-90)))</f>
        <v/>
      </c>
      <c r="H178" s="26">
        <f>IF($A178="","",SUMIFS('Документы'!$F$6:$F$505,'Документы'!$B$6:$B$505,$A178,'Документы'!$F$6:$F$505,"&gt;0",'Документы'!$E$6:$E$505,"&lt;"&amp;('Сводка'!$C$4-90)))</f>
        <v/>
      </c>
      <c r="I178" s="26">
        <f>IF($A178="","",SUM(E178:H178))</f>
        <v/>
      </c>
      <c r="J178" s="36">
        <f>IF(OR($A178="",N(C178)=0),"",I178/C178)</f>
        <v/>
      </c>
      <c r="K178" s="9">
        <f>IF($A178="","",MAX(0,SUMPRODUCT(MAX(('Документы'!$B$6:$B$505=$A178)*('Документы'!$F$6:$F$505&gt;0)*('Документы'!$E$6:$E$505&lt;&gt;"")*('Сводка'!$C$4-'Документы'!$E$6:$E$505)))))</f>
        <v/>
      </c>
      <c r="L178" s="26">
        <f>IF($A178="","",SUMIFS('Документы'!$F$6:$F$505,'Документы'!$B$6:$B$505,$A178,'Документы'!$F$6:$F$505,"&lt;0"))</f>
        <v/>
      </c>
    </row>
    <row r="179">
      <c r="A179" s="11" t="n"/>
      <c r="B179" s="10">
        <f>IF($A179="","",INDEX('Документы'!$A$6:$A$505,MATCH($A179,'Документы'!$B$6:$B$505,0)))</f>
        <v/>
      </c>
      <c r="C179" s="26">
        <f>IF($A179="","",SUMIFS('Документы'!$F$6:$F$505,'Документы'!$B$6:$B$505,$A179,'Документы'!$F$6:$F$505,"&gt;0"))</f>
        <v/>
      </c>
      <c r="D179" s="26">
        <f>IF($A179="","",SUMIFS('Документы'!$F$6:$F$505,'Документы'!$B$6:$B$505,$A179,'Документы'!$F$6:$F$505,"&gt;0",'Документы'!$E$6:$E$505,"&gt;="&amp;'Сводка'!$C$4))</f>
        <v/>
      </c>
      <c r="E179" s="26">
        <f>IF($A179="","",SUMIFS('Документы'!$F$6:$F$505,'Документы'!$B$6:$B$505,$A179,'Документы'!$F$6:$F$505,"&gt;0",'Документы'!$E$6:$E$505,"&lt;"&amp;'Сводка'!$C$4,'Документы'!$E$6:$E$505,"&gt;="&amp;('Сводка'!$C$4-30)))</f>
        <v/>
      </c>
      <c r="F179" s="26">
        <f>IF($A179="","",SUMIFS('Документы'!$F$6:$F$505,'Документы'!$B$6:$B$505,$A179,'Документы'!$F$6:$F$505,"&gt;0",'Документы'!$E$6:$E$505,"&lt;"&amp;('Сводка'!$C$4-30),'Документы'!$E$6:$E$505,"&gt;="&amp;('Сводка'!$C$4-60)))</f>
        <v/>
      </c>
      <c r="G179" s="26">
        <f>IF($A179="","",SUMIFS('Документы'!$F$6:$F$505,'Документы'!$B$6:$B$505,$A179,'Документы'!$F$6:$F$505,"&gt;0",'Документы'!$E$6:$E$505,"&lt;"&amp;('Сводка'!$C$4-60),'Документы'!$E$6:$E$505,"&gt;="&amp;('Сводка'!$C$4-90)))</f>
        <v/>
      </c>
      <c r="H179" s="26">
        <f>IF($A179="","",SUMIFS('Документы'!$F$6:$F$505,'Документы'!$B$6:$B$505,$A179,'Документы'!$F$6:$F$505,"&gt;0",'Документы'!$E$6:$E$505,"&lt;"&amp;('Сводка'!$C$4-90)))</f>
        <v/>
      </c>
      <c r="I179" s="26">
        <f>IF($A179="","",SUM(E179:H179))</f>
        <v/>
      </c>
      <c r="J179" s="36">
        <f>IF(OR($A179="",N(C179)=0),"",I179/C179)</f>
        <v/>
      </c>
      <c r="K179" s="9">
        <f>IF($A179="","",MAX(0,SUMPRODUCT(MAX(('Документы'!$B$6:$B$505=$A179)*('Документы'!$F$6:$F$505&gt;0)*('Документы'!$E$6:$E$505&lt;&gt;"")*('Сводка'!$C$4-'Документы'!$E$6:$E$505)))))</f>
        <v/>
      </c>
      <c r="L179" s="26">
        <f>IF($A179="","",SUMIFS('Документы'!$F$6:$F$505,'Документы'!$B$6:$B$505,$A179,'Документы'!$F$6:$F$505,"&lt;0"))</f>
        <v/>
      </c>
    </row>
    <row r="180">
      <c r="A180" s="11" t="n"/>
      <c r="B180" s="10">
        <f>IF($A180="","",INDEX('Документы'!$A$6:$A$505,MATCH($A180,'Документы'!$B$6:$B$505,0)))</f>
        <v/>
      </c>
      <c r="C180" s="26">
        <f>IF($A180="","",SUMIFS('Документы'!$F$6:$F$505,'Документы'!$B$6:$B$505,$A180,'Документы'!$F$6:$F$505,"&gt;0"))</f>
        <v/>
      </c>
      <c r="D180" s="26">
        <f>IF($A180="","",SUMIFS('Документы'!$F$6:$F$505,'Документы'!$B$6:$B$505,$A180,'Документы'!$F$6:$F$505,"&gt;0",'Документы'!$E$6:$E$505,"&gt;="&amp;'Сводка'!$C$4))</f>
        <v/>
      </c>
      <c r="E180" s="26">
        <f>IF($A180="","",SUMIFS('Документы'!$F$6:$F$505,'Документы'!$B$6:$B$505,$A180,'Документы'!$F$6:$F$505,"&gt;0",'Документы'!$E$6:$E$505,"&lt;"&amp;'Сводка'!$C$4,'Документы'!$E$6:$E$505,"&gt;="&amp;('Сводка'!$C$4-30)))</f>
        <v/>
      </c>
      <c r="F180" s="26">
        <f>IF($A180="","",SUMIFS('Документы'!$F$6:$F$505,'Документы'!$B$6:$B$505,$A180,'Документы'!$F$6:$F$505,"&gt;0",'Документы'!$E$6:$E$505,"&lt;"&amp;('Сводка'!$C$4-30),'Документы'!$E$6:$E$505,"&gt;="&amp;('Сводка'!$C$4-60)))</f>
        <v/>
      </c>
      <c r="G180" s="26">
        <f>IF($A180="","",SUMIFS('Документы'!$F$6:$F$505,'Документы'!$B$6:$B$505,$A180,'Документы'!$F$6:$F$505,"&gt;0",'Документы'!$E$6:$E$505,"&lt;"&amp;('Сводка'!$C$4-60),'Документы'!$E$6:$E$505,"&gt;="&amp;('Сводка'!$C$4-90)))</f>
        <v/>
      </c>
      <c r="H180" s="26">
        <f>IF($A180="","",SUMIFS('Документы'!$F$6:$F$505,'Документы'!$B$6:$B$505,$A180,'Документы'!$F$6:$F$505,"&gt;0",'Документы'!$E$6:$E$505,"&lt;"&amp;('Сводка'!$C$4-90)))</f>
        <v/>
      </c>
      <c r="I180" s="26">
        <f>IF($A180="","",SUM(E180:H180))</f>
        <v/>
      </c>
      <c r="J180" s="36">
        <f>IF(OR($A180="",N(C180)=0),"",I180/C180)</f>
        <v/>
      </c>
      <c r="K180" s="9">
        <f>IF($A180="","",MAX(0,SUMPRODUCT(MAX(('Документы'!$B$6:$B$505=$A180)*('Документы'!$F$6:$F$505&gt;0)*('Документы'!$E$6:$E$505&lt;&gt;"")*('Сводка'!$C$4-'Документы'!$E$6:$E$505)))))</f>
        <v/>
      </c>
      <c r="L180" s="26">
        <f>IF($A180="","",SUMIFS('Документы'!$F$6:$F$505,'Документы'!$B$6:$B$505,$A180,'Документы'!$F$6:$F$505,"&lt;0"))</f>
        <v/>
      </c>
    </row>
    <row r="181">
      <c r="A181" s="11" t="n"/>
      <c r="B181" s="10">
        <f>IF($A181="","",INDEX('Документы'!$A$6:$A$505,MATCH($A181,'Документы'!$B$6:$B$505,0)))</f>
        <v/>
      </c>
      <c r="C181" s="26">
        <f>IF($A181="","",SUMIFS('Документы'!$F$6:$F$505,'Документы'!$B$6:$B$505,$A181,'Документы'!$F$6:$F$505,"&gt;0"))</f>
        <v/>
      </c>
      <c r="D181" s="26">
        <f>IF($A181="","",SUMIFS('Документы'!$F$6:$F$505,'Документы'!$B$6:$B$505,$A181,'Документы'!$F$6:$F$505,"&gt;0",'Документы'!$E$6:$E$505,"&gt;="&amp;'Сводка'!$C$4))</f>
        <v/>
      </c>
      <c r="E181" s="26">
        <f>IF($A181="","",SUMIFS('Документы'!$F$6:$F$505,'Документы'!$B$6:$B$505,$A181,'Документы'!$F$6:$F$505,"&gt;0",'Документы'!$E$6:$E$505,"&lt;"&amp;'Сводка'!$C$4,'Документы'!$E$6:$E$505,"&gt;="&amp;('Сводка'!$C$4-30)))</f>
        <v/>
      </c>
      <c r="F181" s="26">
        <f>IF($A181="","",SUMIFS('Документы'!$F$6:$F$505,'Документы'!$B$6:$B$505,$A181,'Документы'!$F$6:$F$505,"&gt;0",'Документы'!$E$6:$E$505,"&lt;"&amp;('Сводка'!$C$4-30),'Документы'!$E$6:$E$505,"&gt;="&amp;('Сводка'!$C$4-60)))</f>
        <v/>
      </c>
      <c r="G181" s="26">
        <f>IF($A181="","",SUMIFS('Документы'!$F$6:$F$505,'Документы'!$B$6:$B$505,$A181,'Документы'!$F$6:$F$505,"&gt;0",'Документы'!$E$6:$E$505,"&lt;"&amp;('Сводка'!$C$4-60),'Документы'!$E$6:$E$505,"&gt;="&amp;('Сводка'!$C$4-90)))</f>
        <v/>
      </c>
      <c r="H181" s="26">
        <f>IF($A181="","",SUMIFS('Документы'!$F$6:$F$505,'Документы'!$B$6:$B$505,$A181,'Документы'!$F$6:$F$505,"&gt;0",'Документы'!$E$6:$E$505,"&lt;"&amp;('Сводка'!$C$4-90)))</f>
        <v/>
      </c>
      <c r="I181" s="26">
        <f>IF($A181="","",SUM(E181:H181))</f>
        <v/>
      </c>
      <c r="J181" s="36">
        <f>IF(OR($A181="",N(C181)=0),"",I181/C181)</f>
        <v/>
      </c>
      <c r="K181" s="9">
        <f>IF($A181="","",MAX(0,SUMPRODUCT(MAX(('Документы'!$B$6:$B$505=$A181)*('Документы'!$F$6:$F$505&gt;0)*('Документы'!$E$6:$E$505&lt;&gt;"")*('Сводка'!$C$4-'Документы'!$E$6:$E$505)))))</f>
        <v/>
      </c>
      <c r="L181" s="26">
        <f>IF($A181="","",SUMIFS('Документы'!$F$6:$F$505,'Документы'!$B$6:$B$505,$A181,'Документы'!$F$6:$F$505,"&lt;0"))</f>
        <v/>
      </c>
    </row>
    <row r="182">
      <c r="A182" s="11" t="n"/>
      <c r="B182" s="10">
        <f>IF($A182="","",INDEX('Документы'!$A$6:$A$505,MATCH($A182,'Документы'!$B$6:$B$505,0)))</f>
        <v/>
      </c>
      <c r="C182" s="26">
        <f>IF($A182="","",SUMIFS('Документы'!$F$6:$F$505,'Документы'!$B$6:$B$505,$A182,'Документы'!$F$6:$F$505,"&gt;0"))</f>
        <v/>
      </c>
      <c r="D182" s="26">
        <f>IF($A182="","",SUMIFS('Документы'!$F$6:$F$505,'Документы'!$B$6:$B$505,$A182,'Документы'!$F$6:$F$505,"&gt;0",'Документы'!$E$6:$E$505,"&gt;="&amp;'Сводка'!$C$4))</f>
        <v/>
      </c>
      <c r="E182" s="26">
        <f>IF($A182="","",SUMIFS('Документы'!$F$6:$F$505,'Документы'!$B$6:$B$505,$A182,'Документы'!$F$6:$F$505,"&gt;0",'Документы'!$E$6:$E$505,"&lt;"&amp;'Сводка'!$C$4,'Документы'!$E$6:$E$505,"&gt;="&amp;('Сводка'!$C$4-30)))</f>
        <v/>
      </c>
      <c r="F182" s="26">
        <f>IF($A182="","",SUMIFS('Документы'!$F$6:$F$505,'Документы'!$B$6:$B$505,$A182,'Документы'!$F$6:$F$505,"&gt;0",'Документы'!$E$6:$E$505,"&lt;"&amp;('Сводка'!$C$4-30),'Документы'!$E$6:$E$505,"&gt;="&amp;('Сводка'!$C$4-60)))</f>
        <v/>
      </c>
      <c r="G182" s="26">
        <f>IF($A182="","",SUMIFS('Документы'!$F$6:$F$505,'Документы'!$B$6:$B$505,$A182,'Документы'!$F$6:$F$505,"&gt;0",'Документы'!$E$6:$E$505,"&lt;"&amp;('Сводка'!$C$4-60),'Документы'!$E$6:$E$505,"&gt;="&amp;('Сводка'!$C$4-90)))</f>
        <v/>
      </c>
      <c r="H182" s="26">
        <f>IF($A182="","",SUMIFS('Документы'!$F$6:$F$505,'Документы'!$B$6:$B$505,$A182,'Документы'!$F$6:$F$505,"&gt;0",'Документы'!$E$6:$E$505,"&lt;"&amp;('Сводка'!$C$4-90)))</f>
        <v/>
      </c>
      <c r="I182" s="26">
        <f>IF($A182="","",SUM(E182:H182))</f>
        <v/>
      </c>
      <c r="J182" s="36">
        <f>IF(OR($A182="",N(C182)=0),"",I182/C182)</f>
        <v/>
      </c>
      <c r="K182" s="9">
        <f>IF($A182="","",MAX(0,SUMPRODUCT(MAX(('Документы'!$B$6:$B$505=$A182)*('Документы'!$F$6:$F$505&gt;0)*('Документы'!$E$6:$E$505&lt;&gt;"")*('Сводка'!$C$4-'Документы'!$E$6:$E$505)))))</f>
        <v/>
      </c>
      <c r="L182" s="26">
        <f>IF($A182="","",SUMIFS('Документы'!$F$6:$F$505,'Документы'!$B$6:$B$505,$A182,'Документы'!$F$6:$F$505,"&lt;0"))</f>
        <v/>
      </c>
    </row>
    <row r="183">
      <c r="A183" s="11" t="n"/>
      <c r="B183" s="10">
        <f>IF($A183="","",INDEX('Документы'!$A$6:$A$505,MATCH($A183,'Документы'!$B$6:$B$505,0)))</f>
        <v/>
      </c>
      <c r="C183" s="26">
        <f>IF($A183="","",SUMIFS('Документы'!$F$6:$F$505,'Документы'!$B$6:$B$505,$A183,'Документы'!$F$6:$F$505,"&gt;0"))</f>
        <v/>
      </c>
      <c r="D183" s="26">
        <f>IF($A183="","",SUMIFS('Документы'!$F$6:$F$505,'Документы'!$B$6:$B$505,$A183,'Документы'!$F$6:$F$505,"&gt;0",'Документы'!$E$6:$E$505,"&gt;="&amp;'Сводка'!$C$4))</f>
        <v/>
      </c>
      <c r="E183" s="26">
        <f>IF($A183="","",SUMIFS('Документы'!$F$6:$F$505,'Документы'!$B$6:$B$505,$A183,'Документы'!$F$6:$F$505,"&gt;0",'Документы'!$E$6:$E$505,"&lt;"&amp;'Сводка'!$C$4,'Документы'!$E$6:$E$505,"&gt;="&amp;('Сводка'!$C$4-30)))</f>
        <v/>
      </c>
      <c r="F183" s="26">
        <f>IF($A183="","",SUMIFS('Документы'!$F$6:$F$505,'Документы'!$B$6:$B$505,$A183,'Документы'!$F$6:$F$505,"&gt;0",'Документы'!$E$6:$E$505,"&lt;"&amp;('Сводка'!$C$4-30),'Документы'!$E$6:$E$505,"&gt;="&amp;('Сводка'!$C$4-60)))</f>
        <v/>
      </c>
      <c r="G183" s="26">
        <f>IF($A183="","",SUMIFS('Документы'!$F$6:$F$505,'Документы'!$B$6:$B$505,$A183,'Документы'!$F$6:$F$505,"&gt;0",'Документы'!$E$6:$E$505,"&lt;"&amp;('Сводка'!$C$4-60),'Документы'!$E$6:$E$505,"&gt;="&amp;('Сводка'!$C$4-90)))</f>
        <v/>
      </c>
      <c r="H183" s="26">
        <f>IF($A183="","",SUMIFS('Документы'!$F$6:$F$505,'Документы'!$B$6:$B$505,$A183,'Документы'!$F$6:$F$505,"&gt;0",'Документы'!$E$6:$E$505,"&lt;"&amp;('Сводка'!$C$4-90)))</f>
        <v/>
      </c>
      <c r="I183" s="26">
        <f>IF($A183="","",SUM(E183:H183))</f>
        <v/>
      </c>
      <c r="J183" s="36">
        <f>IF(OR($A183="",N(C183)=0),"",I183/C183)</f>
        <v/>
      </c>
      <c r="K183" s="9">
        <f>IF($A183="","",MAX(0,SUMPRODUCT(MAX(('Документы'!$B$6:$B$505=$A183)*('Документы'!$F$6:$F$505&gt;0)*('Документы'!$E$6:$E$505&lt;&gt;"")*('Сводка'!$C$4-'Документы'!$E$6:$E$505)))))</f>
        <v/>
      </c>
      <c r="L183" s="26">
        <f>IF($A183="","",SUMIFS('Документы'!$F$6:$F$505,'Документы'!$B$6:$B$505,$A183,'Документы'!$F$6:$F$505,"&lt;0"))</f>
        <v/>
      </c>
    </row>
    <row r="184">
      <c r="A184" s="11" t="n"/>
      <c r="B184" s="10">
        <f>IF($A184="","",INDEX('Документы'!$A$6:$A$505,MATCH($A184,'Документы'!$B$6:$B$505,0)))</f>
        <v/>
      </c>
      <c r="C184" s="26">
        <f>IF($A184="","",SUMIFS('Документы'!$F$6:$F$505,'Документы'!$B$6:$B$505,$A184,'Документы'!$F$6:$F$505,"&gt;0"))</f>
        <v/>
      </c>
      <c r="D184" s="26">
        <f>IF($A184="","",SUMIFS('Документы'!$F$6:$F$505,'Документы'!$B$6:$B$505,$A184,'Документы'!$F$6:$F$505,"&gt;0",'Документы'!$E$6:$E$505,"&gt;="&amp;'Сводка'!$C$4))</f>
        <v/>
      </c>
      <c r="E184" s="26">
        <f>IF($A184="","",SUMIFS('Документы'!$F$6:$F$505,'Документы'!$B$6:$B$505,$A184,'Документы'!$F$6:$F$505,"&gt;0",'Документы'!$E$6:$E$505,"&lt;"&amp;'Сводка'!$C$4,'Документы'!$E$6:$E$505,"&gt;="&amp;('Сводка'!$C$4-30)))</f>
        <v/>
      </c>
      <c r="F184" s="26">
        <f>IF($A184="","",SUMIFS('Документы'!$F$6:$F$505,'Документы'!$B$6:$B$505,$A184,'Документы'!$F$6:$F$505,"&gt;0",'Документы'!$E$6:$E$505,"&lt;"&amp;('Сводка'!$C$4-30),'Документы'!$E$6:$E$505,"&gt;="&amp;('Сводка'!$C$4-60)))</f>
        <v/>
      </c>
      <c r="G184" s="26">
        <f>IF($A184="","",SUMIFS('Документы'!$F$6:$F$505,'Документы'!$B$6:$B$505,$A184,'Документы'!$F$6:$F$505,"&gt;0",'Документы'!$E$6:$E$505,"&lt;"&amp;('Сводка'!$C$4-60),'Документы'!$E$6:$E$505,"&gt;="&amp;('Сводка'!$C$4-90)))</f>
        <v/>
      </c>
      <c r="H184" s="26">
        <f>IF($A184="","",SUMIFS('Документы'!$F$6:$F$505,'Документы'!$B$6:$B$505,$A184,'Документы'!$F$6:$F$505,"&gt;0",'Документы'!$E$6:$E$505,"&lt;"&amp;('Сводка'!$C$4-90)))</f>
        <v/>
      </c>
      <c r="I184" s="26">
        <f>IF($A184="","",SUM(E184:H184))</f>
        <v/>
      </c>
      <c r="J184" s="36">
        <f>IF(OR($A184="",N(C184)=0),"",I184/C184)</f>
        <v/>
      </c>
      <c r="K184" s="9">
        <f>IF($A184="","",MAX(0,SUMPRODUCT(MAX(('Документы'!$B$6:$B$505=$A184)*('Документы'!$F$6:$F$505&gt;0)*('Документы'!$E$6:$E$505&lt;&gt;"")*('Сводка'!$C$4-'Документы'!$E$6:$E$505)))))</f>
        <v/>
      </c>
      <c r="L184" s="26">
        <f>IF($A184="","",SUMIFS('Документы'!$F$6:$F$505,'Документы'!$B$6:$B$505,$A184,'Документы'!$F$6:$F$505,"&lt;0"))</f>
        <v/>
      </c>
    </row>
    <row r="185">
      <c r="A185" s="11" t="n"/>
      <c r="B185" s="10">
        <f>IF($A185="","",INDEX('Документы'!$A$6:$A$505,MATCH($A185,'Документы'!$B$6:$B$505,0)))</f>
        <v/>
      </c>
      <c r="C185" s="26">
        <f>IF($A185="","",SUMIFS('Документы'!$F$6:$F$505,'Документы'!$B$6:$B$505,$A185,'Документы'!$F$6:$F$505,"&gt;0"))</f>
        <v/>
      </c>
      <c r="D185" s="26">
        <f>IF($A185="","",SUMIFS('Документы'!$F$6:$F$505,'Документы'!$B$6:$B$505,$A185,'Документы'!$F$6:$F$505,"&gt;0",'Документы'!$E$6:$E$505,"&gt;="&amp;'Сводка'!$C$4))</f>
        <v/>
      </c>
      <c r="E185" s="26">
        <f>IF($A185="","",SUMIFS('Документы'!$F$6:$F$505,'Документы'!$B$6:$B$505,$A185,'Документы'!$F$6:$F$505,"&gt;0",'Документы'!$E$6:$E$505,"&lt;"&amp;'Сводка'!$C$4,'Документы'!$E$6:$E$505,"&gt;="&amp;('Сводка'!$C$4-30)))</f>
        <v/>
      </c>
      <c r="F185" s="26">
        <f>IF($A185="","",SUMIFS('Документы'!$F$6:$F$505,'Документы'!$B$6:$B$505,$A185,'Документы'!$F$6:$F$505,"&gt;0",'Документы'!$E$6:$E$505,"&lt;"&amp;('Сводка'!$C$4-30),'Документы'!$E$6:$E$505,"&gt;="&amp;('Сводка'!$C$4-60)))</f>
        <v/>
      </c>
      <c r="G185" s="26">
        <f>IF($A185="","",SUMIFS('Документы'!$F$6:$F$505,'Документы'!$B$6:$B$505,$A185,'Документы'!$F$6:$F$505,"&gt;0",'Документы'!$E$6:$E$505,"&lt;"&amp;('Сводка'!$C$4-60),'Документы'!$E$6:$E$505,"&gt;="&amp;('Сводка'!$C$4-90)))</f>
        <v/>
      </c>
      <c r="H185" s="26">
        <f>IF($A185="","",SUMIFS('Документы'!$F$6:$F$505,'Документы'!$B$6:$B$505,$A185,'Документы'!$F$6:$F$505,"&gt;0",'Документы'!$E$6:$E$505,"&lt;"&amp;('Сводка'!$C$4-90)))</f>
        <v/>
      </c>
      <c r="I185" s="26">
        <f>IF($A185="","",SUM(E185:H185))</f>
        <v/>
      </c>
      <c r="J185" s="36">
        <f>IF(OR($A185="",N(C185)=0),"",I185/C185)</f>
        <v/>
      </c>
      <c r="K185" s="9">
        <f>IF($A185="","",MAX(0,SUMPRODUCT(MAX(('Документы'!$B$6:$B$505=$A185)*('Документы'!$F$6:$F$505&gt;0)*('Документы'!$E$6:$E$505&lt;&gt;"")*('Сводка'!$C$4-'Документы'!$E$6:$E$505)))))</f>
        <v/>
      </c>
      <c r="L185" s="26">
        <f>IF($A185="","",SUMIFS('Документы'!$F$6:$F$505,'Документы'!$B$6:$B$505,$A185,'Документы'!$F$6:$F$505,"&lt;0"))</f>
        <v/>
      </c>
    </row>
    <row r="186">
      <c r="A186" s="11" t="n"/>
      <c r="B186" s="10">
        <f>IF($A186="","",INDEX('Документы'!$A$6:$A$505,MATCH($A186,'Документы'!$B$6:$B$505,0)))</f>
        <v/>
      </c>
      <c r="C186" s="26">
        <f>IF($A186="","",SUMIFS('Документы'!$F$6:$F$505,'Документы'!$B$6:$B$505,$A186,'Документы'!$F$6:$F$505,"&gt;0"))</f>
        <v/>
      </c>
      <c r="D186" s="26">
        <f>IF($A186="","",SUMIFS('Документы'!$F$6:$F$505,'Документы'!$B$6:$B$505,$A186,'Документы'!$F$6:$F$505,"&gt;0",'Документы'!$E$6:$E$505,"&gt;="&amp;'Сводка'!$C$4))</f>
        <v/>
      </c>
      <c r="E186" s="26">
        <f>IF($A186="","",SUMIFS('Документы'!$F$6:$F$505,'Документы'!$B$6:$B$505,$A186,'Документы'!$F$6:$F$505,"&gt;0",'Документы'!$E$6:$E$505,"&lt;"&amp;'Сводка'!$C$4,'Документы'!$E$6:$E$505,"&gt;="&amp;('Сводка'!$C$4-30)))</f>
        <v/>
      </c>
      <c r="F186" s="26">
        <f>IF($A186="","",SUMIFS('Документы'!$F$6:$F$505,'Документы'!$B$6:$B$505,$A186,'Документы'!$F$6:$F$505,"&gt;0",'Документы'!$E$6:$E$505,"&lt;"&amp;('Сводка'!$C$4-30),'Документы'!$E$6:$E$505,"&gt;="&amp;('Сводка'!$C$4-60)))</f>
        <v/>
      </c>
      <c r="G186" s="26">
        <f>IF($A186="","",SUMIFS('Документы'!$F$6:$F$505,'Документы'!$B$6:$B$505,$A186,'Документы'!$F$6:$F$505,"&gt;0",'Документы'!$E$6:$E$505,"&lt;"&amp;('Сводка'!$C$4-60),'Документы'!$E$6:$E$505,"&gt;="&amp;('Сводка'!$C$4-90)))</f>
        <v/>
      </c>
      <c r="H186" s="26">
        <f>IF($A186="","",SUMIFS('Документы'!$F$6:$F$505,'Документы'!$B$6:$B$505,$A186,'Документы'!$F$6:$F$505,"&gt;0",'Документы'!$E$6:$E$505,"&lt;"&amp;('Сводка'!$C$4-90)))</f>
        <v/>
      </c>
      <c r="I186" s="26">
        <f>IF($A186="","",SUM(E186:H186))</f>
        <v/>
      </c>
      <c r="J186" s="36">
        <f>IF(OR($A186="",N(C186)=0),"",I186/C186)</f>
        <v/>
      </c>
      <c r="K186" s="9">
        <f>IF($A186="","",MAX(0,SUMPRODUCT(MAX(('Документы'!$B$6:$B$505=$A186)*('Документы'!$F$6:$F$505&gt;0)*('Документы'!$E$6:$E$505&lt;&gt;"")*('Сводка'!$C$4-'Документы'!$E$6:$E$505)))))</f>
        <v/>
      </c>
      <c r="L186" s="26">
        <f>IF($A186="","",SUMIFS('Документы'!$F$6:$F$505,'Документы'!$B$6:$B$505,$A186,'Документы'!$F$6:$F$505,"&lt;0"))</f>
        <v/>
      </c>
    </row>
    <row r="187">
      <c r="A187" s="11" t="n"/>
      <c r="B187" s="10">
        <f>IF($A187="","",INDEX('Документы'!$A$6:$A$505,MATCH($A187,'Документы'!$B$6:$B$505,0)))</f>
        <v/>
      </c>
      <c r="C187" s="26">
        <f>IF($A187="","",SUMIFS('Документы'!$F$6:$F$505,'Документы'!$B$6:$B$505,$A187,'Документы'!$F$6:$F$505,"&gt;0"))</f>
        <v/>
      </c>
      <c r="D187" s="26">
        <f>IF($A187="","",SUMIFS('Документы'!$F$6:$F$505,'Документы'!$B$6:$B$505,$A187,'Документы'!$F$6:$F$505,"&gt;0",'Документы'!$E$6:$E$505,"&gt;="&amp;'Сводка'!$C$4))</f>
        <v/>
      </c>
      <c r="E187" s="26">
        <f>IF($A187="","",SUMIFS('Документы'!$F$6:$F$505,'Документы'!$B$6:$B$505,$A187,'Документы'!$F$6:$F$505,"&gt;0",'Документы'!$E$6:$E$505,"&lt;"&amp;'Сводка'!$C$4,'Документы'!$E$6:$E$505,"&gt;="&amp;('Сводка'!$C$4-30)))</f>
        <v/>
      </c>
      <c r="F187" s="26">
        <f>IF($A187="","",SUMIFS('Документы'!$F$6:$F$505,'Документы'!$B$6:$B$505,$A187,'Документы'!$F$6:$F$505,"&gt;0",'Документы'!$E$6:$E$505,"&lt;"&amp;('Сводка'!$C$4-30),'Документы'!$E$6:$E$505,"&gt;="&amp;('Сводка'!$C$4-60)))</f>
        <v/>
      </c>
      <c r="G187" s="26">
        <f>IF($A187="","",SUMIFS('Документы'!$F$6:$F$505,'Документы'!$B$6:$B$505,$A187,'Документы'!$F$6:$F$505,"&gt;0",'Документы'!$E$6:$E$505,"&lt;"&amp;('Сводка'!$C$4-60),'Документы'!$E$6:$E$505,"&gt;="&amp;('Сводка'!$C$4-90)))</f>
        <v/>
      </c>
      <c r="H187" s="26">
        <f>IF($A187="","",SUMIFS('Документы'!$F$6:$F$505,'Документы'!$B$6:$B$505,$A187,'Документы'!$F$6:$F$505,"&gt;0",'Документы'!$E$6:$E$505,"&lt;"&amp;('Сводка'!$C$4-90)))</f>
        <v/>
      </c>
      <c r="I187" s="26">
        <f>IF($A187="","",SUM(E187:H187))</f>
        <v/>
      </c>
      <c r="J187" s="36">
        <f>IF(OR($A187="",N(C187)=0),"",I187/C187)</f>
        <v/>
      </c>
      <c r="K187" s="9">
        <f>IF($A187="","",MAX(0,SUMPRODUCT(MAX(('Документы'!$B$6:$B$505=$A187)*('Документы'!$F$6:$F$505&gt;0)*('Документы'!$E$6:$E$505&lt;&gt;"")*('Сводка'!$C$4-'Документы'!$E$6:$E$505)))))</f>
        <v/>
      </c>
      <c r="L187" s="26">
        <f>IF($A187="","",SUMIFS('Документы'!$F$6:$F$505,'Документы'!$B$6:$B$505,$A187,'Документы'!$F$6:$F$505,"&lt;0"))</f>
        <v/>
      </c>
    </row>
    <row r="188">
      <c r="A188" s="11" t="n"/>
      <c r="B188" s="10">
        <f>IF($A188="","",INDEX('Документы'!$A$6:$A$505,MATCH($A188,'Документы'!$B$6:$B$505,0)))</f>
        <v/>
      </c>
      <c r="C188" s="26">
        <f>IF($A188="","",SUMIFS('Документы'!$F$6:$F$505,'Документы'!$B$6:$B$505,$A188,'Документы'!$F$6:$F$505,"&gt;0"))</f>
        <v/>
      </c>
      <c r="D188" s="26">
        <f>IF($A188="","",SUMIFS('Документы'!$F$6:$F$505,'Документы'!$B$6:$B$505,$A188,'Документы'!$F$6:$F$505,"&gt;0",'Документы'!$E$6:$E$505,"&gt;="&amp;'Сводка'!$C$4))</f>
        <v/>
      </c>
      <c r="E188" s="26">
        <f>IF($A188="","",SUMIFS('Документы'!$F$6:$F$505,'Документы'!$B$6:$B$505,$A188,'Документы'!$F$6:$F$505,"&gt;0",'Документы'!$E$6:$E$505,"&lt;"&amp;'Сводка'!$C$4,'Документы'!$E$6:$E$505,"&gt;="&amp;('Сводка'!$C$4-30)))</f>
        <v/>
      </c>
      <c r="F188" s="26">
        <f>IF($A188="","",SUMIFS('Документы'!$F$6:$F$505,'Документы'!$B$6:$B$505,$A188,'Документы'!$F$6:$F$505,"&gt;0",'Документы'!$E$6:$E$505,"&lt;"&amp;('Сводка'!$C$4-30),'Документы'!$E$6:$E$505,"&gt;="&amp;('Сводка'!$C$4-60)))</f>
        <v/>
      </c>
      <c r="G188" s="26">
        <f>IF($A188="","",SUMIFS('Документы'!$F$6:$F$505,'Документы'!$B$6:$B$505,$A188,'Документы'!$F$6:$F$505,"&gt;0",'Документы'!$E$6:$E$505,"&lt;"&amp;('Сводка'!$C$4-60),'Документы'!$E$6:$E$505,"&gt;="&amp;('Сводка'!$C$4-90)))</f>
        <v/>
      </c>
      <c r="H188" s="26">
        <f>IF($A188="","",SUMIFS('Документы'!$F$6:$F$505,'Документы'!$B$6:$B$505,$A188,'Документы'!$F$6:$F$505,"&gt;0",'Документы'!$E$6:$E$505,"&lt;"&amp;('Сводка'!$C$4-90)))</f>
        <v/>
      </c>
      <c r="I188" s="26">
        <f>IF($A188="","",SUM(E188:H188))</f>
        <v/>
      </c>
      <c r="J188" s="36">
        <f>IF(OR($A188="",N(C188)=0),"",I188/C188)</f>
        <v/>
      </c>
      <c r="K188" s="9">
        <f>IF($A188="","",MAX(0,SUMPRODUCT(MAX(('Документы'!$B$6:$B$505=$A188)*('Документы'!$F$6:$F$505&gt;0)*('Документы'!$E$6:$E$505&lt;&gt;"")*('Сводка'!$C$4-'Документы'!$E$6:$E$505)))))</f>
        <v/>
      </c>
      <c r="L188" s="26">
        <f>IF($A188="","",SUMIFS('Документы'!$F$6:$F$505,'Документы'!$B$6:$B$505,$A188,'Документы'!$F$6:$F$505,"&lt;0"))</f>
        <v/>
      </c>
    </row>
    <row r="189">
      <c r="A189" s="11" t="n"/>
      <c r="B189" s="10">
        <f>IF($A189="","",INDEX('Документы'!$A$6:$A$505,MATCH($A189,'Документы'!$B$6:$B$505,0)))</f>
        <v/>
      </c>
      <c r="C189" s="26">
        <f>IF($A189="","",SUMIFS('Документы'!$F$6:$F$505,'Документы'!$B$6:$B$505,$A189,'Документы'!$F$6:$F$505,"&gt;0"))</f>
        <v/>
      </c>
      <c r="D189" s="26">
        <f>IF($A189="","",SUMIFS('Документы'!$F$6:$F$505,'Документы'!$B$6:$B$505,$A189,'Документы'!$F$6:$F$505,"&gt;0",'Документы'!$E$6:$E$505,"&gt;="&amp;'Сводка'!$C$4))</f>
        <v/>
      </c>
      <c r="E189" s="26">
        <f>IF($A189="","",SUMIFS('Документы'!$F$6:$F$505,'Документы'!$B$6:$B$505,$A189,'Документы'!$F$6:$F$505,"&gt;0",'Документы'!$E$6:$E$505,"&lt;"&amp;'Сводка'!$C$4,'Документы'!$E$6:$E$505,"&gt;="&amp;('Сводка'!$C$4-30)))</f>
        <v/>
      </c>
      <c r="F189" s="26">
        <f>IF($A189="","",SUMIFS('Документы'!$F$6:$F$505,'Документы'!$B$6:$B$505,$A189,'Документы'!$F$6:$F$505,"&gt;0",'Документы'!$E$6:$E$505,"&lt;"&amp;('Сводка'!$C$4-30),'Документы'!$E$6:$E$505,"&gt;="&amp;('Сводка'!$C$4-60)))</f>
        <v/>
      </c>
      <c r="G189" s="26">
        <f>IF($A189="","",SUMIFS('Документы'!$F$6:$F$505,'Документы'!$B$6:$B$505,$A189,'Документы'!$F$6:$F$505,"&gt;0",'Документы'!$E$6:$E$505,"&lt;"&amp;('Сводка'!$C$4-60),'Документы'!$E$6:$E$505,"&gt;="&amp;('Сводка'!$C$4-90)))</f>
        <v/>
      </c>
      <c r="H189" s="26">
        <f>IF($A189="","",SUMIFS('Документы'!$F$6:$F$505,'Документы'!$B$6:$B$505,$A189,'Документы'!$F$6:$F$505,"&gt;0",'Документы'!$E$6:$E$505,"&lt;"&amp;('Сводка'!$C$4-90)))</f>
        <v/>
      </c>
      <c r="I189" s="26">
        <f>IF($A189="","",SUM(E189:H189))</f>
        <v/>
      </c>
      <c r="J189" s="36">
        <f>IF(OR($A189="",N(C189)=0),"",I189/C189)</f>
        <v/>
      </c>
      <c r="K189" s="9">
        <f>IF($A189="","",MAX(0,SUMPRODUCT(MAX(('Документы'!$B$6:$B$505=$A189)*('Документы'!$F$6:$F$505&gt;0)*('Документы'!$E$6:$E$505&lt;&gt;"")*('Сводка'!$C$4-'Документы'!$E$6:$E$505)))))</f>
        <v/>
      </c>
      <c r="L189" s="26">
        <f>IF($A189="","",SUMIFS('Документы'!$F$6:$F$505,'Документы'!$B$6:$B$505,$A189,'Документы'!$F$6:$F$505,"&lt;0"))</f>
        <v/>
      </c>
    </row>
    <row r="190">
      <c r="A190" s="11" t="n"/>
      <c r="B190" s="10">
        <f>IF($A190="","",INDEX('Документы'!$A$6:$A$505,MATCH($A190,'Документы'!$B$6:$B$505,0)))</f>
        <v/>
      </c>
      <c r="C190" s="26">
        <f>IF($A190="","",SUMIFS('Документы'!$F$6:$F$505,'Документы'!$B$6:$B$505,$A190,'Документы'!$F$6:$F$505,"&gt;0"))</f>
        <v/>
      </c>
      <c r="D190" s="26">
        <f>IF($A190="","",SUMIFS('Документы'!$F$6:$F$505,'Документы'!$B$6:$B$505,$A190,'Документы'!$F$6:$F$505,"&gt;0",'Документы'!$E$6:$E$505,"&gt;="&amp;'Сводка'!$C$4))</f>
        <v/>
      </c>
      <c r="E190" s="26">
        <f>IF($A190="","",SUMIFS('Документы'!$F$6:$F$505,'Документы'!$B$6:$B$505,$A190,'Документы'!$F$6:$F$505,"&gt;0",'Документы'!$E$6:$E$505,"&lt;"&amp;'Сводка'!$C$4,'Документы'!$E$6:$E$505,"&gt;="&amp;('Сводка'!$C$4-30)))</f>
        <v/>
      </c>
      <c r="F190" s="26">
        <f>IF($A190="","",SUMIFS('Документы'!$F$6:$F$505,'Документы'!$B$6:$B$505,$A190,'Документы'!$F$6:$F$505,"&gt;0",'Документы'!$E$6:$E$505,"&lt;"&amp;('Сводка'!$C$4-30),'Документы'!$E$6:$E$505,"&gt;="&amp;('Сводка'!$C$4-60)))</f>
        <v/>
      </c>
      <c r="G190" s="26">
        <f>IF($A190="","",SUMIFS('Документы'!$F$6:$F$505,'Документы'!$B$6:$B$505,$A190,'Документы'!$F$6:$F$505,"&gt;0",'Документы'!$E$6:$E$505,"&lt;"&amp;('Сводка'!$C$4-60),'Документы'!$E$6:$E$505,"&gt;="&amp;('Сводка'!$C$4-90)))</f>
        <v/>
      </c>
      <c r="H190" s="26">
        <f>IF($A190="","",SUMIFS('Документы'!$F$6:$F$505,'Документы'!$B$6:$B$505,$A190,'Документы'!$F$6:$F$505,"&gt;0",'Документы'!$E$6:$E$505,"&lt;"&amp;('Сводка'!$C$4-90)))</f>
        <v/>
      </c>
      <c r="I190" s="26">
        <f>IF($A190="","",SUM(E190:H190))</f>
        <v/>
      </c>
      <c r="J190" s="36">
        <f>IF(OR($A190="",N(C190)=0),"",I190/C190)</f>
        <v/>
      </c>
      <c r="K190" s="9">
        <f>IF($A190="","",MAX(0,SUMPRODUCT(MAX(('Документы'!$B$6:$B$505=$A190)*('Документы'!$F$6:$F$505&gt;0)*('Документы'!$E$6:$E$505&lt;&gt;"")*('Сводка'!$C$4-'Документы'!$E$6:$E$505)))))</f>
        <v/>
      </c>
      <c r="L190" s="26">
        <f>IF($A190="","",SUMIFS('Документы'!$F$6:$F$505,'Документы'!$B$6:$B$505,$A190,'Документы'!$F$6:$F$505,"&lt;0"))</f>
        <v/>
      </c>
    </row>
    <row r="191">
      <c r="A191" s="11" t="n"/>
      <c r="B191" s="10">
        <f>IF($A191="","",INDEX('Документы'!$A$6:$A$505,MATCH($A191,'Документы'!$B$6:$B$505,0)))</f>
        <v/>
      </c>
      <c r="C191" s="26">
        <f>IF($A191="","",SUMIFS('Документы'!$F$6:$F$505,'Документы'!$B$6:$B$505,$A191,'Документы'!$F$6:$F$505,"&gt;0"))</f>
        <v/>
      </c>
      <c r="D191" s="26">
        <f>IF($A191="","",SUMIFS('Документы'!$F$6:$F$505,'Документы'!$B$6:$B$505,$A191,'Документы'!$F$6:$F$505,"&gt;0",'Документы'!$E$6:$E$505,"&gt;="&amp;'Сводка'!$C$4))</f>
        <v/>
      </c>
      <c r="E191" s="26">
        <f>IF($A191="","",SUMIFS('Документы'!$F$6:$F$505,'Документы'!$B$6:$B$505,$A191,'Документы'!$F$6:$F$505,"&gt;0",'Документы'!$E$6:$E$505,"&lt;"&amp;'Сводка'!$C$4,'Документы'!$E$6:$E$505,"&gt;="&amp;('Сводка'!$C$4-30)))</f>
        <v/>
      </c>
      <c r="F191" s="26">
        <f>IF($A191="","",SUMIFS('Документы'!$F$6:$F$505,'Документы'!$B$6:$B$505,$A191,'Документы'!$F$6:$F$505,"&gt;0",'Документы'!$E$6:$E$505,"&lt;"&amp;('Сводка'!$C$4-30),'Документы'!$E$6:$E$505,"&gt;="&amp;('Сводка'!$C$4-60)))</f>
        <v/>
      </c>
      <c r="G191" s="26">
        <f>IF($A191="","",SUMIFS('Документы'!$F$6:$F$505,'Документы'!$B$6:$B$505,$A191,'Документы'!$F$6:$F$505,"&gt;0",'Документы'!$E$6:$E$505,"&lt;"&amp;('Сводка'!$C$4-60),'Документы'!$E$6:$E$505,"&gt;="&amp;('Сводка'!$C$4-90)))</f>
        <v/>
      </c>
      <c r="H191" s="26">
        <f>IF($A191="","",SUMIFS('Документы'!$F$6:$F$505,'Документы'!$B$6:$B$505,$A191,'Документы'!$F$6:$F$505,"&gt;0",'Документы'!$E$6:$E$505,"&lt;"&amp;('Сводка'!$C$4-90)))</f>
        <v/>
      </c>
      <c r="I191" s="26">
        <f>IF($A191="","",SUM(E191:H191))</f>
        <v/>
      </c>
      <c r="J191" s="36">
        <f>IF(OR($A191="",N(C191)=0),"",I191/C191)</f>
        <v/>
      </c>
      <c r="K191" s="9">
        <f>IF($A191="","",MAX(0,SUMPRODUCT(MAX(('Документы'!$B$6:$B$505=$A191)*('Документы'!$F$6:$F$505&gt;0)*('Документы'!$E$6:$E$505&lt;&gt;"")*('Сводка'!$C$4-'Документы'!$E$6:$E$505)))))</f>
        <v/>
      </c>
      <c r="L191" s="26">
        <f>IF($A191="","",SUMIFS('Документы'!$F$6:$F$505,'Документы'!$B$6:$B$505,$A191,'Документы'!$F$6:$F$505,"&lt;0"))</f>
        <v/>
      </c>
    </row>
    <row r="192">
      <c r="A192" s="11" t="n"/>
      <c r="B192" s="10">
        <f>IF($A192="","",INDEX('Документы'!$A$6:$A$505,MATCH($A192,'Документы'!$B$6:$B$505,0)))</f>
        <v/>
      </c>
      <c r="C192" s="26">
        <f>IF($A192="","",SUMIFS('Документы'!$F$6:$F$505,'Документы'!$B$6:$B$505,$A192,'Документы'!$F$6:$F$505,"&gt;0"))</f>
        <v/>
      </c>
      <c r="D192" s="26">
        <f>IF($A192="","",SUMIFS('Документы'!$F$6:$F$505,'Документы'!$B$6:$B$505,$A192,'Документы'!$F$6:$F$505,"&gt;0",'Документы'!$E$6:$E$505,"&gt;="&amp;'Сводка'!$C$4))</f>
        <v/>
      </c>
      <c r="E192" s="26">
        <f>IF($A192="","",SUMIFS('Документы'!$F$6:$F$505,'Документы'!$B$6:$B$505,$A192,'Документы'!$F$6:$F$505,"&gt;0",'Документы'!$E$6:$E$505,"&lt;"&amp;'Сводка'!$C$4,'Документы'!$E$6:$E$505,"&gt;="&amp;('Сводка'!$C$4-30)))</f>
        <v/>
      </c>
      <c r="F192" s="26">
        <f>IF($A192="","",SUMIFS('Документы'!$F$6:$F$505,'Документы'!$B$6:$B$505,$A192,'Документы'!$F$6:$F$505,"&gt;0",'Документы'!$E$6:$E$505,"&lt;"&amp;('Сводка'!$C$4-30),'Документы'!$E$6:$E$505,"&gt;="&amp;('Сводка'!$C$4-60)))</f>
        <v/>
      </c>
      <c r="G192" s="26">
        <f>IF($A192="","",SUMIFS('Документы'!$F$6:$F$505,'Документы'!$B$6:$B$505,$A192,'Документы'!$F$6:$F$505,"&gt;0",'Документы'!$E$6:$E$505,"&lt;"&amp;('Сводка'!$C$4-60),'Документы'!$E$6:$E$505,"&gt;="&amp;('Сводка'!$C$4-90)))</f>
        <v/>
      </c>
      <c r="H192" s="26">
        <f>IF($A192="","",SUMIFS('Документы'!$F$6:$F$505,'Документы'!$B$6:$B$505,$A192,'Документы'!$F$6:$F$505,"&gt;0",'Документы'!$E$6:$E$505,"&lt;"&amp;('Сводка'!$C$4-90)))</f>
        <v/>
      </c>
      <c r="I192" s="26">
        <f>IF($A192="","",SUM(E192:H192))</f>
        <v/>
      </c>
      <c r="J192" s="36">
        <f>IF(OR($A192="",N(C192)=0),"",I192/C192)</f>
        <v/>
      </c>
      <c r="K192" s="9">
        <f>IF($A192="","",MAX(0,SUMPRODUCT(MAX(('Документы'!$B$6:$B$505=$A192)*('Документы'!$F$6:$F$505&gt;0)*('Документы'!$E$6:$E$505&lt;&gt;"")*('Сводка'!$C$4-'Документы'!$E$6:$E$505)))))</f>
        <v/>
      </c>
      <c r="L192" s="26">
        <f>IF($A192="","",SUMIFS('Документы'!$F$6:$F$505,'Документы'!$B$6:$B$505,$A192,'Документы'!$F$6:$F$505,"&lt;0"))</f>
        <v/>
      </c>
    </row>
    <row r="193">
      <c r="A193" s="11" t="n"/>
      <c r="B193" s="10">
        <f>IF($A193="","",INDEX('Документы'!$A$6:$A$505,MATCH($A193,'Документы'!$B$6:$B$505,0)))</f>
        <v/>
      </c>
      <c r="C193" s="26">
        <f>IF($A193="","",SUMIFS('Документы'!$F$6:$F$505,'Документы'!$B$6:$B$505,$A193,'Документы'!$F$6:$F$505,"&gt;0"))</f>
        <v/>
      </c>
      <c r="D193" s="26">
        <f>IF($A193="","",SUMIFS('Документы'!$F$6:$F$505,'Документы'!$B$6:$B$505,$A193,'Документы'!$F$6:$F$505,"&gt;0",'Документы'!$E$6:$E$505,"&gt;="&amp;'Сводка'!$C$4))</f>
        <v/>
      </c>
      <c r="E193" s="26">
        <f>IF($A193="","",SUMIFS('Документы'!$F$6:$F$505,'Документы'!$B$6:$B$505,$A193,'Документы'!$F$6:$F$505,"&gt;0",'Документы'!$E$6:$E$505,"&lt;"&amp;'Сводка'!$C$4,'Документы'!$E$6:$E$505,"&gt;="&amp;('Сводка'!$C$4-30)))</f>
        <v/>
      </c>
      <c r="F193" s="26">
        <f>IF($A193="","",SUMIFS('Документы'!$F$6:$F$505,'Документы'!$B$6:$B$505,$A193,'Документы'!$F$6:$F$505,"&gt;0",'Документы'!$E$6:$E$505,"&lt;"&amp;('Сводка'!$C$4-30),'Документы'!$E$6:$E$505,"&gt;="&amp;('Сводка'!$C$4-60)))</f>
        <v/>
      </c>
      <c r="G193" s="26">
        <f>IF($A193="","",SUMIFS('Документы'!$F$6:$F$505,'Документы'!$B$6:$B$505,$A193,'Документы'!$F$6:$F$505,"&gt;0",'Документы'!$E$6:$E$505,"&lt;"&amp;('Сводка'!$C$4-60),'Документы'!$E$6:$E$505,"&gt;="&amp;('Сводка'!$C$4-90)))</f>
        <v/>
      </c>
      <c r="H193" s="26">
        <f>IF($A193="","",SUMIFS('Документы'!$F$6:$F$505,'Документы'!$B$6:$B$505,$A193,'Документы'!$F$6:$F$505,"&gt;0",'Документы'!$E$6:$E$505,"&lt;"&amp;('Сводка'!$C$4-90)))</f>
        <v/>
      </c>
      <c r="I193" s="26">
        <f>IF($A193="","",SUM(E193:H193))</f>
        <v/>
      </c>
      <c r="J193" s="36">
        <f>IF(OR($A193="",N(C193)=0),"",I193/C193)</f>
        <v/>
      </c>
      <c r="K193" s="9">
        <f>IF($A193="","",MAX(0,SUMPRODUCT(MAX(('Документы'!$B$6:$B$505=$A193)*('Документы'!$F$6:$F$505&gt;0)*('Документы'!$E$6:$E$505&lt;&gt;"")*('Сводка'!$C$4-'Документы'!$E$6:$E$505)))))</f>
        <v/>
      </c>
      <c r="L193" s="26">
        <f>IF($A193="","",SUMIFS('Документы'!$F$6:$F$505,'Документы'!$B$6:$B$505,$A193,'Документы'!$F$6:$F$505,"&lt;0"))</f>
        <v/>
      </c>
    </row>
    <row r="194">
      <c r="A194" s="11" t="n"/>
      <c r="B194" s="10">
        <f>IF($A194="","",INDEX('Документы'!$A$6:$A$505,MATCH($A194,'Документы'!$B$6:$B$505,0)))</f>
        <v/>
      </c>
      <c r="C194" s="26">
        <f>IF($A194="","",SUMIFS('Документы'!$F$6:$F$505,'Документы'!$B$6:$B$505,$A194,'Документы'!$F$6:$F$505,"&gt;0"))</f>
        <v/>
      </c>
      <c r="D194" s="26">
        <f>IF($A194="","",SUMIFS('Документы'!$F$6:$F$505,'Документы'!$B$6:$B$505,$A194,'Документы'!$F$6:$F$505,"&gt;0",'Документы'!$E$6:$E$505,"&gt;="&amp;'Сводка'!$C$4))</f>
        <v/>
      </c>
      <c r="E194" s="26">
        <f>IF($A194="","",SUMIFS('Документы'!$F$6:$F$505,'Документы'!$B$6:$B$505,$A194,'Документы'!$F$6:$F$505,"&gt;0",'Документы'!$E$6:$E$505,"&lt;"&amp;'Сводка'!$C$4,'Документы'!$E$6:$E$505,"&gt;="&amp;('Сводка'!$C$4-30)))</f>
        <v/>
      </c>
      <c r="F194" s="26">
        <f>IF($A194="","",SUMIFS('Документы'!$F$6:$F$505,'Документы'!$B$6:$B$505,$A194,'Документы'!$F$6:$F$505,"&gt;0",'Документы'!$E$6:$E$505,"&lt;"&amp;('Сводка'!$C$4-30),'Документы'!$E$6:$E$505,"&gt;="&amp;('Сводка'!$C$4-60)))</f>
        <v/>
      </c>
      <c r="G194" s="26">
        <f>IF($A194="","",SUMIFS('Документы'!$F$6:$F$505,'Документы'!$B$6:$B$505,$A194,'Документы'!$F$6:$F$505,"&gt;0",'Документы'!$E$6:$E$505,"&lt;"&amp;('Сводка'!$C$4-60),'Документы'!$E$6:$E$505,"&gt;="&amp;('Сводка'!$C$4-90)))</f>
        <v/>
      </c>
      <c r="H194" s="26">
        <f>IF($A194="","",SUMIFS('Документы'!$F$6:$F$505,'Документы'!$B$6:$B$505,$A194,'Документы'!$F$6:$F$505,"&gt;0",'Документы'!$E$6:$E$505,"&lt;"&amp;('Сводка'!$C$4-90)))</f>
        <v/>
      </c>
      <c r="I194" s="26">
        <f>IF($A194="","",SUM(E194:H194))</f>
        <v/>
      </c>
      <c r="J194" s="36">
        <f>IF(OR($A194="",N(C194)=0),"",I194/C194)</f>
        <v/>
      </c>
      <c r="K194" s="9">
        <f>IF($A194="","",MAX(0,SUMPRODUCT(MAX(('Документы'!$B$6:$B$505=$A194)*('Документы'!$F$6:$F$505&gt;0)*('Документы'!$E$6:$E$505&lt;&gt;"")*('Сводка'!$C$4-'Документы'!$E$6:$E$505)))))</f>
        <v/>
      </c>
      <c r="L194" s="26">
        <f>IF($A194="","",SUMIFS('Документы'!$F$6:$F$505,'Документы'!$B$6:$B$505,$A194,'Документы'!$F$6:$F$505,"&lt;0"))</f>
        <v/>
      </c>
    </row>
    <row r="195">
      <c r="A195" s="11" t="n"/>
      <c r="B195" s="10">
        <f>IF($A195="","",INDEX('Документы'!$A$6:$A$505,MATCH($A195,'Документы'!$B$6:$B$505,0)))</f>
        <v/>
      </c>
      <c r="C195" s="26">
        <f>IF($A195="","",SUMIFS('Документы'!$F$6:$F$505,'Документы'!$B$6:$B$505,$A195,'Документы'!$F$6:$F$505,"&gt;0"))</f>
        <v/>
      </c>
      <c r="D195" s="26">
        <f>IF($A195="","",SUMIFS('Документы'!$F$6:$F$505,'Документы'!$B$6:$B$505,$A195,'Документы'!$F$6:$F$505,"&gt;0",'Документы'!$E$6:$E$505,"&gt;="&amp;'Сводка'!$C$4))</f>
        <v/>
      </c>
      <c r="E195" s="26">
        <f>IF($A195="","",SUMIFS('Документы'!$F$6:$F$505,'Документы'!$B$6:$B$505,$A195,'Документы'!$F$6:$F$505,"&gt;0",'Документы'!$E$6:$E$505,"&lt;"&amp;'Сводка'!$C$4,'Документы'!$E$6:$E$505,"&gt;="&amp;('Сводка'!$C$4-30)))</f>
        <v/>
      </c>
      <c r="F195" s="26">
        <f>IF($A195="","",SUMIFS('Документы'!$F$6:$F$505,'Документы'!$B$6:$B$505,$A195,'Документы'!$F$6:$F$505,"&gt;0",'Документы'!$E$6:$E$505,"&lt;"&amp;('Сводка'!$C$4-30),'Документы'!$E$6:$E$505,"&gt;="&amp;('Сводка'!$C$4-60)))</f>
        <v/>
      </c>
      <c r="G195" s="26">
        <f>IF($A195="","",SUMIFS('Документы'!$F$6:$F$505,'Документы'!$B$6:$B$505,$A195,'Документы'!$F$6:$F$505,"&gt;0",'Документы'!$E$6:$E$505,"&lt;"&amp;('Сводка'!$C$4-60),'Документы'!$E$6:$E$505,"&gt;="&amp;('Сводка'!$C$4-90)))</f>
        <v/>
      </c>
      <c r="H195" s="26">
        <f>IF($A195="","",SUMIFS('Документы'!$F$6:$F$505,'Документы'!$B$6:$B$505,$A195,'Документы'!$F$6:$F$505,"&gt;0",'Документы'!$E$6:$E$505,"&lt;"&amp;('Сводка'!$C$4-90)))</f>
        <v/>
      </c>
      <c r="I195" s="26">
        <f>IF($A195="","",SUM(E195:H195))</f>
        <v/>
      </c>
      <c r="J195" s="36">
        <f>IF(OR($A195="",N(C195)=0),"",I195/C195)</f>
        <v/>
      </c>
      <c r="K195" s="9">
        <f>IF($A195="","",MAX(0,SUMPRODUCT(MAX(('Документы'!$B$6:$B$505=$A195)*('Документы'!$F$6:$F$505&gt;0)*('Документы'!$E$6:$E$505&lt;&gt;"")*('Сводка'!$C$4-'Документы'!$E$6:$E$505)))))</f>
        <v/>
      </c>
      <c r="L195" s="26">
        <f>IF($A195="","",SUMIFS('Документы'!$F$6:$F$505,'Документы'!$B$6:$B$505,$A195,'Документы'!$F$6:$F$505,"&lt;0"))</f>
        <v/>
      </c>
    </row>
    <row r="196">
      <c r="A196" s="11" t="n"/>
      <c r="B196" s="10">
        <f>IF($A196="","",INDEX('Документы'!$A$6:$A$505,MATCH($A196,'Документы'!$B$6:$B$505,0)))</f>
        <v/>
      </c>
      <c r="C196" s="26">
        <f>IF($A196="","",SUMIFS('Документы'!$F$6:$F$505,'Документы'!$B$6:$B$505,$A196,'Документы'!$F$6:$F$505,"&gt;0"))</f>
        <v/>
      </c>
      <c r="D196" s="26">
        <f>IF($A196="","",SUMIFS('Документы'!$F$6:$F$505,'Документы'!$B$6:$B$505,$A196,'Документы'!$F$6:$F$505,"&gt;0",'Документы'!$E$6:$E$505,"&gt;="&amp;'Сводка'!$C$4))</f>
        <v/>
      </c>
      <c r="E196" s="26">
        <f>IF($A196="","",SUMIFS('Документы'!$F$6:$F$505,'Документы'!$B$6:$B$505,$A196,'Документы'!$F$6:$F$505,"&gt;0",'Документы'!$E$6:$E$505,"&lt;"&amp;'Сводка'!$C$4,'Документы'!$E$6:$E$505,"&gt;="&amp;('Сводка'!$C$4-30)))</f>
        <v/>
      </c>
      <c r="F196" s="26">
        <f>IF($A196="","",SUMIFS('Документы'!$F$6:$F$505,'Документы'!$B$6:$B$505,$A196,'Документы'!$F$6:$F$505,"&gt;0",'Документы'!$E$6:$E$505,"&lt;"&amp;('Сводка'!$C$4-30),'Документы'!$E$6:$E$505,"&gt;="&amp;('Сводка'!$C$4-60)))</f>
        <v/>
      </c>
      <c r="G196" s="26">
        <f>IF($A196="","",SUMIFS('Документы'!$F$6:$F$505,'Документы'!$B$6:$B$505,$A196,'Документы'!$F$6:$F$505,"&gt;0",'Документы'!$E$6:$E$505,"&lt;"&amp;('Сводка'!$C$4-60),'Документы'!$E$6:$E$505,"&gt;="&amp;('Сводка'!$C$4-90)))</f>
        <v/>
      </c>
      <c r="H196" s="26">
        <f>IF($A196="","",SUMIFS('Документы'!$F$6:$F$505,'Документы'!$B$6:$B$505,$A196,'Документы'!$F$6:$F$505,"&gt;0",'Документы'!$E$6:$E$505,"&lt;"&amp;('Сводка'!$C$4-90)))</f>
        <v/>
      </c>
      <c r="I196" s="26">
        <f>IF($A196="","",SUM(E196:H196))</f>
        <v/>
      </c>
      <c r="J196" s="36">
        <f>IF(OR($A196="",N(C196)=0),"",I196/C196)</f>
        <v/>
      </c>
      <c r="K196" s="9">
        <f>IF($A196="","",MAX(0,SUMPRODUCT(MAX(('Документы'!$B$6:$B$505=$A196)*('Документы'!$F$6:$F$505&gt;0)*('Документы'!$E$6:$E$505&lt;&gt;"")*('Сводка'!$C$4-'Документы'!$E$6:$E$505)))))</f>
        <v/>
      </c>
      <c r="L196" s="26">
        <f>IF($A196="","",SUMIFS('Документы'!$F$6:$F$505,'Документы'!$B$6:$B$505,$A196,'Документы'!$F$6:$F$505,"&lt;0"))</f>
        <v/>
      </c>
    </row>
    <row r="197">
      <c r="A197" s="11" t="n"/>
      <c r="B197" s="10">
        <f>IF($A197="","",INDEX('Документы'!$A$6:$A$505,MATCH($A197,'Документы'!$B$6:$B$505,0)))</f>
        <v/>
      </c>
      <c r="C197" s="26">
        <f>IF($A197="","",SUMIFS('Документы'!$F$6:$F$505,'Документы'!$B$6:$B$505,$A197,'Документы'!$F$6:$F$505,"&gt;0"))</f>
        <v/>
      </c>
      <c r="D197" s="26">
        <f>IF($A197="","",SUMIFS('Документы'!$F$6:$F$505,'Документы'!$B$6:$B$505,$A197,'Документы'!$F$6:$F$505,"&gt;0",'Документы'!$E$6:$E$505,"&gt;="&amp;'Сводка'!$C$4))</f>
        <v/>
      </c>
      <c r="E197" s="26">
        <f>IF($A197="","",SUMIFS('Документы'!$F$6:$F$505,'Документы'!$B$6:$B$505,$A197,'Документы'!$F$6:$F$505,"&gt;0",'Документы'!$E$6:$E$505,"&lt;"&amp;'Сводка'!$C$4,'Документы'!$E$6:$E$505,"&gt;="&amp;('Сводка'!$C$4-30)))</f>
        <v/>
      </c>
      <c r="F197" s="26">
        <f>IF($A197="","",SUMIFS('Документы'!$F$6:$F$505,'Документы'!$B$6:$B$505,$A197,'Документы'!$F$6:$F$505,"&gt;0",'Документы'!$E$6:$E$505,"&lt;"&amp;('Сводка'!$C$4-30),'Документы'!$E$6:$E$505,"&gt;="&amp;('Сводка'!$C$4-60)))</f>
        <v/>
      </c>
      <c r="G197" s="26">
        <f>IF($A197="","",SUMIFS('Документы'!$F$6:$F$505,'Документы'!$B$6:$B$505,$A197,'Документы'!$F$6:$F$505,"&gt;0",'Документы'!$E$6:$E$505,"&lt;"&amp;('Сводка'!$C$4-60),'Документы'!$E$6:$E$505,"&gt;="&amp;('Сводка'!$C$4-90)))</f>
        <v/>
      </c>
      <c r="H197" s="26">
        <f>IF($A197="","",SUMIFS('Документы'!$F$6:$F$505,'Документы'!$B$6:$B$505,$A197,'Документы'!$F$6:$F$505,"&gt;0",'Документы'!$E$6:$E$505,"&lt;"&amp;('Сводка'!$C$4-90)))</f>
        <v/>
      </c>
      <c r="I197" s="26">
        <f>IF($A197="","",SUM(E197:H197))</f>
        <v/>
      </c>
      <c r="J197" s="36">
        <f>IF(OR($A197="",N(C197)=0),"",I197/C197)</f>
        <v/>
      </c>
      <c r="K197" s="9">
        <f>IF($A197="","",MAX(0,SUMPRODUCT(MAX(('Документы'!$B$6:$B$505=$A197)*('Документы'!$F$6:$F$505&gt;0)*('Документы'!$E$6:$E$505&lt;&gt;"")*('Сводка'!$C$4-'Документы'!$E$6:$E$505)))))</f>
        <v/>
      </c>
      <c r="L197" s="26">
        <f>IF($A197="","",SUMIFS('Документы'!$F$6:$F$505,'Документы'!$B$6:$B$505,$A197,'Документы'!$F$6:$F$505,"&lt;0"))</f>
        <v/>
      </c>
    </row>
    <row r="198">
      <c r="A198" s="11" t="n"/>
      <c r="B198" s="10">
        <f>IF($A198="","",INDEX('Документы'!$A$6:$A$505,MATCH($A198,'Документы'!$B$6:$B$505,0)))</f>
        <v/>
      </c>
      <c r="C198" s="26">
        <f>IF($A198="","",SUMIFS('Документы'!$F$6:$F$505,'Документы'!$B$6:$B$505,$A198,'Документы'!$F$6:$F$505,"&gt;0"))</f>
        <v/>
      </c>
      <c r="D198" s="26">
        <f>IF($A198="","",SUMIFS('Документы'!$F$6:$F$505,'Документы'!$B$6:$B$505,$A198,'Документы'!$F$6:$F$505,"&gt;0",'Документы'!$E$6:$E$505,"&gt;="&amp;'Сводка'!$C$4))</f>
        <v/>
      </c>
      <c r="E198" s="26">
        <f>IF($A198="","",SUMIFS('Документы'!$F$6:$F$505,'Документы'!$B$6:$B$505,$A198,'Документы'!$F$6:$F$505,"&gt;0",'Документы'!$E$6:$E$505,"&lt;"&amp;'Сводка'!$C$4,'Документы'!$E$6:$E$505,"&gt;="&amp;('Сводка'!$C$4-30)))</f>
        <v/>
      </c>
      <c r="F198" s="26">
        <f>IF($A198="","",SUMIFS('Документы'!$F$6:$F$505,'Документы'!$B$6:$B$505,$A198,'Документы'!$F$6:$F$505,"&gt;0",'Документы'!$E$6:$E$505,"&lt;"&amp;('Сводка'!$C$4-30),'Документы'!$E$6:$E$505,"&gt;="&amp;('Сводка'!$C$4-60)))</f>
        <v/>
      </c>
      <c r="G198" s="26">
        <f>IF($A198="","",SUMIFS('Документы'!$F$6:$F$505,'Документы'!$B$6:$B$505,$A198,'Документы'!$F$6:$F$505,"&gt;0",'Документы'!$E$6:$E$505,"&lt;"&amp;('Сводка'!$C$4-60),'Документы'!$E$6:$E$505,"&gt;="&amp;('Сводка'!$C$4-90)))</f>
        <v/>
      </c>
      <c r="H198" s="26">
        <f>IF($A198="","",SUMIFS('Документы'!$F$6:$F$505,'Документы'!$B$6:$B$505,$A198,'Документы'!$F$6:$F$505,"&gt;0",'Документы'!$E$6:$E$505,"&lt;"&amp;('Сводка'!$C$4-90)))</f>
        <v/>
      </c>
      <c r="I198" s="26">
        <f>IF($A198="","",SUM(E198:H198))</f>
        <v/>
      </c>
      <c r="J198" s="36">
        <f>IF(OR($A198="",N(C198)=0),"",I198/C198)</f>
        <v/>
      </c>
      <c r="K198" s="9">
        <f>IF($A198="","",MAX(0,SUMPRODUCT(MAX(('Документы'!$B$6:$B$505=$A198)*('Документы'!$F$6:$F$505&gt;0)*('Документы'!$E$6:$E$505&lt;&gt;"")*('Сводка'!$C$4-'Документы'!$E$6:$E$505)))))</f>
        <v/>
      </c>
      <c r="L198" s="26">
        <f>IF($A198="","",SUMIFS('Документы'!$F$6:$F$505,'Документы'!$B$6:$B$505,$A198,'Документы'!$F$6:$F$505,"&lt;0"))</f>
        <v/>
      </c>
    </row>
    <row r="199">
      <c r="A199" s="11" t="n"/>
      <c r="B199" s="10">
        <f>IF($A199="","",INDEX('Документы'!$A$6:$A$505,MATCH($A199,'Документы'!$B$6:$B$505,0)))</f>
        <v/>
      </c>
      <c r="C199" s="26">
        <f>IF($A199="","",SUMIFS('Документы'!$F$6:$F$505,'Документы'!$B$6:$B$505,$A199,'Документы'!$F$6:$F$505,"&gt;0"))</f>
        <v/>
      </c>
      <c r="D199" s="26">
        <f>IF($A199="","",SUMIFS('Документы'!$F$6:$F$505,'Документы'!$B$6:$B$505,$A199,'Документы'!$F$6:$F$505,"&gt;0",'Документы'!$E$6:$E$505,"&gt;="&amp;'Сводка'!$C$4))</f>
        <v/>
      </c>
      <c r="E199" s="26">
        <f>IF($A199="","",SUMIFS('Документы'!$F$6:$F$505,'Документы'!$B$6:$B$505,$A199,'Документы'!$F$6:$F$505,"&gt;0",'Документы'!$E$6:$E$505,"&lt;"&amp;'Сводка'!$C$4,'Документы'!$E$6:$E$505,"&gt;="&amp;('Сводка'!$C$4-30)))</f>
        <v/>
      </c>
      <c r="F199" s="26">
        <f>IF($A199="","",SUMIFS('Документы'!$F$6:$F$505,'Документы'!$B$6:$B$505,$A199,'Документы'!$F$6:$F$505,"&gt;0",'Документы'!$E$6:$E$505,"&lt;"&amp;('Сводка'!$C$4-30),'Документы'!$E$6:$E$505,"&gt;="&amp;('Сводка'!$C$4-60)))</f>
        <v/>
      </c>
      <c r="G199" s="26">
        <f>IF($A199="","",SUMIFS('Документы'!$F$6:$F$505,'Документы'!$B$6:$B$505,$A199,'Документы'!$F$6:$F$505,"&gt;0",'Документы'!$E$6:$E$505,"&lt;"&amp;('Сводка'!$C$4-60),'Документы'!$E$6:$E$505,"&gt;="&amp;('Сводка'!$C$4-90)))</f>
        <v/>
      </c>
      <c r="H199" s="26">
        <f>IF($A199="","",SUMIFS('Документы'!$F$6:$F$505,'Документы'!$B$6:$B$505,$A199,'Документы'!$F$6:$F$505,"&gt;0",'Документы'!$E$6:$E$505,"&lt;"&amp;('Сводка'!$C$4-90)))</f>
        <v/>
      </c>
      <c r="I199" s="26">
        <f>IF($A199="","",SUM(E199:H199))</f>
        <v/>
      </c>
      <c r="J199" s="36">
        <f>IF(OR($A199="",N(C199)=0),"",I199/C199)</f>
        <v/>
      </c>
      <c r="K199" s="9">
        <f>IF($A199="","",MAX(0,SUMPRODUCT(MAX(('Документы'!$B$6:$B$505=$A199)*('Документы'!$F$6:$F$505&gt;0)*('Документы'!$E$6:$E$505&lt;&gt;"")*('Сводка'!$C$4-'Документы'!$E$6:$E$505)))))</f>
        <v/>
      </c>
      <c r="L199" s="26">
        <f>IF($A199="","",SUMIFS('Документы'!$F$6:$F$505,'Документы'!$B$6:$B$505,$A199,'Документы'!$F$6:$F$505,"&lt;0"))</f>
        <v/>
      </c>
    </row>
    <row r="200">
      <c r="A200" s="11" t="n"/>
      <c r="B200" s="10">
        <f>IF($A200="","",INDEX('Документы'!$A$6:$A$505,MATCH($A200,'Документы'!$B$6:$B$505,0)))</f>
        <v/>
      </c>
      <c r="C200" s="26">
        <f>IF($A200="","",SUMIFS('Документы'!$F$6:$F$505,'Документы'!$B$6:$B$505,$A200,'Документы'!$F$6:$F$505,"&gt;0"))</f>
        <v/>
      </c>
      <c r="D200" s="26">
        <f>IF($A200="","",SUMIFS('Документы'!$F$6:$F$505,'Документы'!$B$6:$B$505,$A200,'Документы'!$F$6:$F$505,"&gt;0",'Документы'!$E$6:$E$505,"&gt;="&amp;'Сводка'!$C$4))</f>
        <v/>
      </c>
      <c r="E200" s="26">
        <f>IF($A200="","",SUMIFS('Документы'!$F$6:$F$505,'Документы'!$B$6:$B$505,$A200,'Документы'!$F$6:$F$505,"&gt;0",'Документы'!$E$6:$E$505,"&lt;"&amp;'Сводка'!$C$4,'Документы'!$E$6:$E$505,"&gt;="&amp;('Сводка'!$C$4-30)))</f>
        <v/>
      </c>
      <c r="F200" s="26">
        <f>IF($A200="","",SUMIFS('Документы'!$F$6:$F$505,'Документы'!$B$6:$B$505,$A200,'Документы'!$F$6:$F$505,"&gt;0",'Документы'!$E$6:$E$505,"&lt;"&amp;('Сводка'!$C$4-30),'Документы'!$E$6:$E$505,"&gt;="&amp;('Сводка'!$C$4-60)))</f>
        <v/>
      </c>
      <c r="G200" s="26">
        <f>IF($A200="","",SUMIFS('Документы'!$F$6:$F$505,'Документы'!$B$6:$B$505,$A200,'Документы'!$F$6:$F$505,"&gt;0",'Документы'!$E$6:$E$505,"&lt;"&amp;('Сводка'!$C$4-60),'Документы'!$E$6:$E$505,"&gt;="&amp;('Сводка'!$C$4-90)))</f>
        <v/>
      </c>
      <c r="H200" s="26">
        <f>IF($A200="","",SUMIFS('Документы'!$F$6:$F$505,'Документы'!$B$6:$B$505,$A200,'Документы'!$F$6:$F$505,"&gt;0",'Документы'!$E$6:$E$505,"&lt;"&amp;('Сводка'!$C$4-90)))</f>
        <v/>
      </c>
      <c r="I200" s="26">
        <f>IF($A200="","",SUM(E200:H200))</f>
        <v/>
      </c>
      <c r="J200" s="36">
        <f>IF(OR($A200="",N(C200)=0),"",I200/C200)</f>
        <v/>
      </c>
      <c r="K200" s="9">
        <f>IF($A200="","",MAX(0,SUMPRODUCT(MAX(('Документы'!$B$6:$B$505=$A200)*('Документы'!$F$6:$F$505&gt;0)*('Документы'!$E$6:$E$505&lt;&gt;"")*('Сводка'!$C$4-'Документы'!$E$6:$E$505)))))</f>
        <v/>
      </c>
      <c r="L200" s="26">
        <f>IF($A200="","",SUMIFS('Документы'!$F$6:$F$505,'Документы'!$B$6:$B$505,$A200,'Документы'!$F$6:$F$505,"&lt;0"))</f>
        <v/>
      </c>
    </row>
    <row r="201">
      <c r="A201" s="11" t="n"/>
      <c r="B201" s="10">
        <f>IF($A201="","",INDEX('Документы'!$A$6:$A$505,MATCH($A201,'Документы'!$B$6:$B$505,0)))</f>
        <v/>
      </c>
      <c r="C201" s="26">
        <f>IF($A201="","",SUMIFS('Документы'!$F$6:$F$505,'Документы'!$B$6:$B$505,$A201,'Документы'!$F$6:$F$505,"&gt;0"))</f>
        <v/>
      </c>
      <c r="D201" s="26">
        <f>IF($A201="","",SUMIFS('Документы'!$F$6:$F$505,'Документы'!$B$6:$B$505,$A201,'Документы'!$F$6:$F$505,"&gt;0",'Документы'!$E$6:$E$505,"&gt;="&amp;'Сводка'!$C$4))</f>
        <v/>
      </c>
      <c r="E201" s="26">
        <f>IF($A201="","",SUMIFS('Документы'!$F$6:$F$505,'Документы'!$B$6:$B$505,$A201,'Документы'!$F$6:$F$505,"&gt;0",'Документы'!$E$6:$E$505,"&lt;"&amp;'Сводка'!$C$4,'Документы'!$E$6:$E$505,"&gt;="&amp;('Сводка'!$C$4-30)))</f>
        <v/>
      </c>
      <c r="F201" s="26">
        <f>IF($A201="","",SUMIFS('Документы'!$F$6:$F$505,'Документы'!$B$6:$B$505,$A201,'Документы'!$F$6:$F$505,"&gt;0",'Документы'!$E$6:$E$505,"&lt;"&amp;('Сводка'!$C$4-30),'Документы'!$E$6:$E$505,"&gt;="&amp;('Сводка'!$C$4-60)))</f>
        <v/>
      </c>
      <c r="G201" s="26">
        <f>IF($A201="","",SUMIFS('Документы'!$F$6:$F$505,'Документы'!$B$6:$B$505,$A201,'Документы'!$F$6:$F$505,"&gt;0",'Документы'!$E$6:$E$505,"&lt;"&amp;('Сводка'!$C$4-60),'Документы'!$E$6:$E$505,"&gt;="&amp;('Сводка'!$C$4-90)))</f>
        <v/>
      </c>
      <c r="H201" s="26">
        <f>IF($A201="","",SUMIFS('Документы'!$F$6:$F$505,'Документы'!$B$6:$B$505,$A201,'Документы'!$F$6:$F$505,"&gt;0",'Документы'!$E$6:$E$505,"&lt;"&amp;('Сводка'!$C$4-90)))</f>
        <v/>
      </c>
      <c r="I201" s="26">
        <f>IF($A201="","",SUM(E201:H201))</f>
        <v/>
      </c>
      <c r="J201" s="36">
        <f>IF(OR($A201="",N(C201)=0),"",I201/C201)</f>
        <v/>
      </c>
      <c r="K201" s="9">
        <f>IF($A201="","",MAX(0,SUMPRODUCT(MAX(('Документы'!$B$6:$B$505=$A201)*('Документы'!$F$6:$F$505&gt;0)*('Документы'!$E$6:$E$505&lt;&gt;"")*('Сводка'!$C$4-'Документы'!$E$6:$E$505)))))</f>
        <v/>
      </c>
      <c r="L201" s="26">
        <f>IF($A201="","",SUMIFS('Документы'!$F$6:$F$505,'Документы'!$B$6:$B$505,$A201,'Документы'!$F$6:$F$505,"&lt;0"))</f>
        <v/>
      </c>
    </row>
    <row r="202">
      <c r="A202" s="11" t="n"/>
      <c r="B202" s="10">
        <f>IF($A202="","",INDEX('Документы'!$A$6:$A$505,MATCH($A202,'Документы'!$B$6:$B$505,0)))</f>
        <v/>
      </c>
      <c r="C202" s="26">
        <f>IF($A202="","",SUMIFS('Документы'!$F$6:$F$505,'Документы'!$B$6:$B$505,$A202,'Документы'!$F$6:$F$505,"&gt;0"))</f>
        <v/>
      </c>
      <c r="D202" s="26">
        <f>IF($A202="","",SUMIFS('Документы'!$F$6:$F$505,'Документы'!$B$6:$B$505,$A202,'Документы'!$F$6:$F$505,"&gt;0",'Документы'!$E$6:$E$505,"&gt;="&amp;'Сводка'!$C$4))</f>
        <v/>
      </c>
      <c r="E202" s="26">
        <f>IF($A202="","",SUMIFS('Документы'!$F$6:$F$505,'Документы'!$B$6:$B$505,$A202,'Документы'!$F$6:$F$505,"&gt;0",'Документы'!$E$6:$E$505,"&lt;"&amp;'Сводка'!$C$4,'Документы'!$E$6:$E$505,"&gt;="&amp;('Сводка'!$C$4-30)))</f>
        <v/>
      </c>
      <c r="F202" s="26">
        <f>IF($A202="","",SUMIFS('Документы'!$F$6:$F$505,'Документы'!$B$6:$B$505,$A202,'Документы'!$F$6:$F$505,"&gt;0",'Документы'!$E$6:$E$505,"&lt;"&amp;('Сводка'!$C$4-30),'Документы'!$E$6:$E$505,"&gt;="&amp;('Сводка'!$C$4-60)))</f>
        <v/>
      </c>
      <c r="G202" s="26">
        <f>IF($A202="","",SUMIFS('Документы'!$F$6:$F$505,'Документы'!$B$6:$B$505,$A202,'Документы'!$F$6:$F$505,"&gt;0",'Документы'!$E$6:$E$505,"&lt;"&amp;('Сводка'!$C$4-60),'Документы'!$E$6:$E$505,"&gt;="&amp;('Сводка'!$C$4-90)))</f>
        <v/>
      </c>
      <c r="H202" s="26">
        <f>IF($A202="","",SUMIFS('Документы'!$F$6:$F$505,'Документы'!$B$6:$B$505,$A202,'Документы'!$F$6:$F$505,"&gt;0",'Документы'!$E$6:$E$505,"&lt;"&amp;('Сводка'!$C$4-90)))</f>
        <v/>
      </c>
      <c r="I202" s="26">
        <f>IF($A202="","",SUM(E202:H202))</f>
        <v/>
      </c>
      <c r="J202" s="36">
        <f>IF(OR($A202="",N(C202)=0),"",I202/C202)</f>
        <v/>
      </c>
      <c r="K202" s="9">
        <f>IF($A202="","",MAX(0,SUMPRODUCT(MAX(('Документы'!$B$6:$B$505=$A202)*('Документы'!$F$6:$F$505&gt;0)*('Документы'!$E$6:$E$505&lt;&gt;"")*('Сводка'!$C$4-'Документы'!$E$6:$E$505)))))</f>
        <v/>
      </c>
      <c r="L202" s="26">
        <f>IF($A202="","",SUMIFS('Документы'!$F$6:$F$505,'Документы'!$B$6:$B$505,$A202,'Документы'!$F$6:$F$505,"&lt;0"))</f>
        <v/>
      </c>
    </row>
    <row r="203">
      <c r="A203" s="11" t="n"/>
      <c r="B203" s="10">
        <f>IF($A203="","",INDEX('Документы'!$A$6:$A$505,MATCH($A203,'Документы'!$B$6:$B$505,0)))</f>
        <v/>
      </c>
      <c r="C203" s="26">
        <f>IF($A203="","",SUMIFS('Документы'!$F$6:$F$505,'Документы'!$B$6:$B$505,$A203,'Документы'!$F$6:$F$505,"&gt;0"))</f>
        <v/>
      </c>
      <c r="D203" s="26">
        <f>IF($A203="","",SUMIFS('Документы'!$F$6:$F$505,'Документы'!$B$6:$B$505,$A203,'Документы'!$F$6:$F$505,"&gt;0",'Документы'!$E$6:$E$505,"&gt;="&amp;'Сводка'!$C$4))</f>
        <v/>
      </c>
      <c r="E203" s="26">
        <f>IF($A203="","",SUMIFS('Документы'!$F$6:$F$505,'Документы'!$B$6:$B$505,$A203,'Документы'!$F$6:$F$505,"&gt;0",'Документы'!$E$6:$E$505,"&lt;"&amp;'Сводка'!$C$4,'Документы'!$E$6:$E$505,"&gt;="&amp;('Сводка'!$C$4-30)))</f>
        <v/>
      </c>
      <c r="F203" s="26">
        <f>IF($A203="","",SUMIFS('Документы'!$F$6:$F$505,'Документы'!$B$6:$B$505,$A203,'Документы'!$F$6:$F$505,"&gt;0",'Документы'!$E$6:$E$505,"&lt;"&amp;('Сводка'!$C$4-30),'Документы'!$E$6:$E$505,"&gt;="&amp;('Сводка'!$C$4-60)))</f>
        <v/>
      </c>
      <c r="G203" s="26">
        <f>IF($A203="","",SUMIFS('Документы'!$F$6:$F$505,'Документы'!$B$6:$B$505,$A203,'Документы'!$F$6:$F$505,"&gt;0",'Документы'!$E$6:$E$505,"&lt;"&amp;('Сводка'!$C$4-60),'Документы'!$E$6:$E$505,"&gt;="&amp;('Сводка'!$C$4-90)))</f>
        <v/>
      </c>
      <c r="H203" s="26">
        <f>IF($A203="","",SUMIFS('Документы'!$F$6:$F$505,'Документы'!$B$6:$B$505,$A203,'Документы'!$F$6:$F$505,"&gt;0",'Документы'!$E$6:$E$505,"&lt;"&amp;('Сводка'!$C$4-90)))</f>
        <v/>
      </c>
      <c r="I203" s="26">
        <f>IF($A203="","",SUM(E203:H203))</f>
        <v/>
      </c>
      <c r="J203" s="36">
        <f>IF(OR($A203="",N(C203)=0),"",I203/C203)</f>
        <v/>
      </c>
      <c r="K203" s="9">
        <f>IF($A203="","",MAX(0,SUMPRODUCT(MAX(('Документы'!$B$6:$B$505=$A203)*('Документы'!$F$6:$F$505&gt;0)*('Документы'!$E$6:$E$505&lt;&gt;"")*('Сводка'!$C$4-'Документы'!$E$6:$E$505)))))</f>
        <v/>
      </c>
      <c r="L203" s="26">
        <f>IF($A203="","",SUMIFS('Документы'!$F$6:$F$505,'Документы'!$B$6:$B$505,$A203,'Документы'!$F$6:$F$505,"&lt;0"))</f>
        <v/>
      </c>
    </row>
    <row r="204">
      <c r="A204" s="11" t="n"/>
      <c r="B204" s="10">
        <f>IF($A204="","",INDEX('Документы'!$A$6:$A$505,MATCH($A204,'Документы'!$B$6:$B$505,0)))</f>
        <v/>
      </c>
      <c r="C204" s="26">
        <f>IF($A204="","",SUMIFS('Документы'!$F$6:$F$505,'Документы'!$B$6:$B$505,$A204,'Документы'!$F$6:$F$505,"&gt;0"))</f>
        <v/>
      </c>
      <c r="D204" s="26">
        <f>IF($A204="","",SUMIFS('Документы'!$F$6:$F$505,'Документы'!$B$6:$B$505,$A204,'Документы'!$F$6:$F$505,"&gt;0",'Документы'!$E$6:$E$505,"&gt;="&amp;'Сводка'!$C$4))</f>
        <v/>
      </c>
      <c r="E204" s="26">
        <f>IF($A204="","",SUMIFS('Документы'!$F$6:$F$505,'Документы'!$B$6:$B$505,$A204,'Документы'!$F$6:$F$505,"&gt;0",'Документы'!$E$6:$E$505,"&lt;"&amp;'Сводка'!$C$4,'Документы'!$E$6:$E$505,"&gt;="&amp;('Сводка'!$C$4-30)))</f>
        <v/>
      </c>
      <c r="F204" s="26">
        <f>IF($A204="","",SUMIFS('Документы'!$F$6:$F$505,'Документы'!$B$6:$B$505,$A204,'Документы'!$F$6:$F$505,"&gt;0",'Документы'!$E$6:$E$505,"&lt;"&amp;('Сводка'!$C$4-30),'Документы'!$E$6:$E$505,"&gt;="&amp;('Сводка'!$C$4-60)))</f>
        <v/>
      </c>
      <c r="G204" s="26">
        <f>IF($A204="","",SUMIFS('Документы'!$F$6:$F$505,'Документы'!$B$6:$B$505,$A204,'Документы'!$F$6:$F$505,"&gt;0",'Документы'!$E$6:$E$505,"&lt;"&amp;('Сводка'!$C$4-60),'Документы'!$E$6:$E$505,"&gt;="&amp;('Сводка'!$C$4-90)))</f>
        <v/>
      </c>
      <c r="H204" s="26">
        <f>IF($A204="","",SUMIFS('Документы'!$F$6:$F$505,'Документы'!$B$6:$B$505,$A204,'Документы'!$F$6:$F$505,"&gt;0",'Документы'!$E$6:$E$505,"&lt;"&amp;('Сводка'!$C$4-90)))</f>
        <v/>
      </c>
      <c r="I204" s="26">
        <f>IF($A204="","",SUM(E204:H204))</f>
        <v/>
      </c>
      <c r="J204" s="36">
        <f>IF(OR($A204="",N(C204)=0),"",I204/C204)</f>
        <v/>
      </c>
      <c r="K204" s="9">
        <f>IF($A204="","",MAX(0,SUMPRODUCT(MAX(('Документы'!$B$6:$B$505=$A204)*('Документы'!$F$6:$F$505&gt;0)*('Документы'!$E$6:$E$505&lt;&gt;"")*('Сводка'!$C$4-'Документы'!$E$6:$E$505)))))</f>
        <v/>
      </c>
      <c r="L204" s="26">
        <f>IF($A204="","",SUMIFS('Документы'!$F$6:$F$505,'Документы'!$B$6:$B$505,$A204,'Документы'!$F$6:$F$505,"&lt;0"))</f>
        <v/>
      </c>
    </row>
    <row r="205">
      <c r="A205" s="11" t="n"/>
      <c r="B205" s="10">
        <f>IF($A205="","",INDEX('Документы'!$A$6:$A$505,MATCH($A205,'Документы'!$B$6:$B$505,0)))</f>
        <v/>
      </c>
      <c r="C205" s="26">
        <f>IF($A205="","",SUMIFS('Документы'!$F$6:$F$505,'Документы'!$B$6:$B$505,$A205,'Документы'!$F$6:$F$505,"&gt;0"))</f>
        <v/>
      </c>
      <c r="D205" s="26">
        <f>IF($A205="","",SUMIFS('Документы'!$F$6:$F$505,'Документы'!$B$6:$B$505,$A205,'Документы'!$F$6:$F$505,"&gt;0",'Документы'!$E$6:$E$505,"&gt;="&amp;'Сводка'!$C$4))</f>
        <v/>
      </c>
      <c r="E205" s="26">
        <f>IF($A205="","",SUMIFS('Документы'!$F$6:$F$505,'Документы'!$B$6:$B$505,$A205,'Документы'!$F$6:$F$505,"&gt;0",'Документы'!$E$6:$E$505,"&lt;"&amp;'Сводка'!$C$4,'Документы'!$E$6:$E$505,"&gt;="&amp;('Сводка'!$C$4-30)))</f>
        <v/>
      </c>
      <c r="F205" s="26">
        <f>IF($A205="","",SUMIFS('Документы'!$F$6:$F$505,'Документы'!$B$6:$B$505,$A205,'Документы'!$F$6:$F$505,"&gt;0",'Документы'!$E$6:$E$505,"&lt;"&amp;('Сводка'!$C$4-30),'Документы'!$E$6:$E$505,"&gt;="&amp;('Сводка'!$C$4-60)))</f>
        <v/>
      </c>
      <c r="G205" s="26">
        <f>IF($A205="","",SUMIFS('Документы'!$F$6:$F$505,'Документы'!$B$6:$B$505,$A205,'Документы'!$F$6:$F$505,"&gt;0",'Документы'!$E$6:$E$505,"&lt;"&amp;('Сводка'!$C$4-60),'Документы'!$E$6:$E$505,"&gt;="&amp;('Сводка'!$C$4-90)))</f>
        <v/>
      </c>
      <c r="H205" s="26">
        <f>IF($A205="","",SUMIFS('Документы'!$F$6:$F$505,'Документы'!$B$6:$B$505,$A205,'Документы'!$F$6:$F$505,"&gt;0",'Документы'!$E$6:$E$505,"&lt;"&amp;('Сводка'!$C$4-90)))</f>
        <v/>
      </c>
      <c r="I205" s="26">
        <f>IF($A205="","",SUM(E205:H205))</f>
        <v/>
      </c>
      <c r="J205" s="36">
        <f>IF(OR($A205="",N(C205)=0),"",I205/C205)</f>
        <v/>
      </c>
      <c r="K205" s="9">
        <f>IF($A205="","",MAX(0,SUMPRODUCT(MAX(('Документы'!$B$6:$B$505=$A205)*('Документы'!$F$6:$F$505&gt;0)*('Документы'!$E$6:$E$505&lt;&gt;"")*('Сводка'!$C$4-'Документы'!$E$6:$E$505)))))</f>
        <v/>
      </c>
      <c r="L205" s="26">
        <f>IF($A205="","",SUMIFS('Документы'!$F$6:$F$505,'Документы'!$B$6:$B$505,$A205,'Документы'!$F$6:$F$505,"&lt;0"))</f>
        <v/>
      </c>
    </row>
  </sheetData>
  <autoFilter ref="A5:L20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7"/>
  <sheetViews>
    <sheetView workbookViewId="0">
      <pane xSplit="1" ySplit="9" topLeftCell="B10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5" customWidth="1" min="2" max="2"/>
    <col width="13" customWidth="1" min="3" max="3"/>
    <col width="13" customWidth="1" min="4" max="4"/>
    <col width="13" customWidth="1" min="5" max="5"/>
    <col width="13" customWidth="1" min="6" max="6"/>
    <col width="14" customWidth="1" min="7" max="7"/>
    <col width="14" customWidth="1" min="8" max="8"/>
    <col width="11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Динамика старения и переходы между корзинами</t>
        </is>
      </c>
    </row>
    <row r="2">
      <c r="A2" s="2" t="inlineStr">
        <is>
          <t>Раз в месяц, в одну и ту же дату, переносите сюда суммы с листа «Сводка» (строка 6 ниже — текущий срез). Копируйте её и вставляйте в историю как значения (Специальная вставка → Значения).</t>
        </is>
      </c>
    </row>
    <row r="3">
      <c r="A3" s="3" t="inlineStr">
        <is>
          <t>ПРИМЕР: строки истории 10–12 заполнены условными данными. Удалите их и начните со своего первого среза.</t>
        </is>
      </c>
    </row>
    <row r="4"/>
    <row r="5">
      <c r="A5" s="4" t="inlineStr">
        <is>
          <t>Дата среза</t>
        </is>
      </c>
      <c r="B5" s="4" t="inlineStr">
        <is>
          <t>Не наступил срок</t>
        </is>
      </c>
      <c r="C5" s="4" t="inlineStr">
        <is>
          <t>0–30</t>
        </is>
      </c>
      <c r="D5" s="4" t="inlineStr">
        <is>
          <t>31–60</t>
        </is>
      </c>
      <c r="E5" s="4" t="inlineStr">
        <is>
          <t>61–90</t>
        </is>
      </c>
      <c r="F5" s="4" t="inlineStr">
        <is>
          <t>90+</t>
        </is>
      </c>
    </row>
    <row r="6">
      <c r="A6" s="33">
        <f>'Сводка'!$C$4</f>
        <v/>
      </c>
      <c r="B6" s="28">
        <f>'Сводка'!E7</f>
        <v/>
      </c>
      <c r="C6" s="28">
        <f>'Сводка'!E8</f>
        <v/>
      </c>
      <c r="D6" s="28">
        <f>'Сводка'!E9</f>
        <v/>
      </c>
      <c r="E6" s="28">
        <f>'Сводка'!E10</f>
        <v/>
      </c>
      <c r="F6" s="28">
        <f>'Сводка'!E11</f>
        <v/>
      </c>
      <c r="H6" s="16" t="inlineStr">
        <is>
          <t>← текущий срез из «Сводки», скопируйте в историю</t>
        </is>
      </c>
    </row>
    <row r="7"/>
    <row r="8">
      <c r="A8" s="14" t="inlineStr">
        <is>
          <t>История срезов</t>
        </is>
      </c>
    </row>
    <row r="9" ht="30" customHeight="1">
      <c r="A9" s="4" t="inlineStr">
        <is>
          <t>Дата среза</t>
        </is>
      </c>
      <c r="B9" s="4" t="inlineStr">
        <is>
          <t>Не наступил срок</t>
        </is>
      </c>
      <c r="C9" s="4" t="inlineStr">
        <is>
          <t>0–30</t>
        </is>
      </c>
      <c r="D9" s="4" t="inlineStr">
        <is>
          <t>31–60</t>
        </is>
      </c>
      <c r="E9" s="4" t="inlineStr">
        <is>
          <t>61–90</t>
        </is>
      </c>
      <c r="F9" s="4" t="inlineStr">
        <is>
          <t>90+</t>
        </is>
      </c>
      <c r="G9" s="4" t="inlineStr">
        <is>
          <t>Просрочено</t>
        </is>
      </c>
      <c r="H9" s="4" t="inlineStr">
        <is>
          <t>Всего долг</t>
        </is>
      </c>
      <c r="I9" s="4" t="inlineStr">
        <is>
          <t>Доля просрочки</t>
        </is>
      </c>
      <c r="J9" s="4" t="inlineStr">
        <is>
          <t>Изменение просрочки</t>
        </is>
      </c>
      <c r="K9" s="4" t="inlineStr">
        <is>
          <t>Перешло 0–30 → 31–60</t>
        </is>
      </c>
      <c r="L9" s="4" t="inlineStr">
        <is>
          <t>Перешло 31–60 → 61–90</t>
        </is>
      </c>
    </row>
    <row r="10">
      <c r="A10" s="31" t="n">
        <v>46234</v>
      </c>
      <c r="B10" s="8" t="n">
        <v>10200000</v>
      </c>
      <c r="C10" s="8" t="n">
        <v>4100000</v>
      </c>
      <c r="D10" s="8" t="n">
        <v>900000</v>
      </c>
      <c r="E10" s="8" t="n">
        <v>2300000</v>
      </c>
      <c r="F10" s="8" t="n">
        <v>650000</v>
      </c>
      <c r="G10" s="26">
        <f>IF($A10="","",SUM(C10:F10))</f>
        <v/>
      </c>
      <c r="H10" s="26">
        <f>IF($A10="","",B10+G10)</f>
        <v/>
      </c>
      <c r="I10" s="36">
        <f>IF(OR($A10="",N(H10)=0),"",G10/H10)</f>
        <v/>
      </c>
      <c r="J10" s="26" t="n"/>
      <c r="K10" s="36" t="n"/>
      <c r="L10" s="36" t="n"/>
    </row>
    <row r="11">
      <c r="A11" s="31" t="n">
        <v>46265</v>
      </c>
      <c r="B11" s="8" t="n">
        <v>9860000</v>
      </c>
      <c r="C11" s="8" t="n">
        <v>2620000</v>
      </c>
      <c r="D11" s="8" t="n">
        <v>3630000</v>
      </c>
      <c r="E11" s="8" t="n">
        <v>350000</v>
      </c>
      <c r="F11" s="8" t="n">
        <v>2740000</v>
      </c>
      <c r="G11" s="26">
        <f>IF($A11="","",SUM(C11:F11))</f>
        <v/>
      </c>
      <c r="H11" s="26">
        <f>IF($A11="","",B11+G11)</f>
        <v/>
      </c>
      <c r="I11" s="36">
        <f>IF(OR($A11="",N(H11)=0),"",G11/H11)</f>
        <v/>
      </c>
      <c r="J11" s="26">
        <f>IF(OR($A11="",$A10=""),"",G11-G10)</f>
        <v/>
      </c>
      <c r="K11" s="36">
        <f>IF(OR($A11="",$A10="",N(C10)=0),"",D11/C10)</f>
        <v/>
      </c>
      <c r="L11" s="36">
        <f>IF(OR($A11="",$A10="",N(D10)=0),"",E11/D10)</f>
        <v/>
      </c>
    </row>
    <row r="12">
      <c r="A12" s="31" t="n">
        <v>46295</v>
      </c>
      <c r="B12" s="8" t="n">
        <v>5130000</v>
      </c>
      <c r="C12" s="8" t="n">
        <v>5070000</v>
      </c>
      <c r="D12" s="8" t="n">
        <v>1320000</v>
      </c>
      <c r="E12" s="8" t="n">
        <v>3180000</v>
      </c>
      <c r="F12" s="8" t="n">
        <v>2510000</v>
      </c>
      <c r="G12" s="26">
        <f>IF($A12="","",SUM(C12:F12))</f>
        <v/>
      </c>
      <c r="H12" s="26">
        <f>IF($A12="","",B12+G12)</f>
        <v/>
      </c>
      <c r="I12" s="36">
        <f>IF(OR($A12="",N(H12)=0),"",G12/H12)</f>
        <v/>
      </c>
      <c r="J12" s="26">
        <f>IF(OR($A12="",$A11=""),"",G12-G11)</f>
        <v/>
      </c>
      <c r="K12" s="36">
        <f>IF(OR($A12="",$A11="",N(C11)=0),"",D12/C11)</f>
        <v/>
      </c>
      <c r="L12" s="36">
        <f>IF(OR($A12="",$A11="",N(D11)=0),"",E12/D11)</f>
        <v/>
      </c>
    </row>
    <row r="13">
      <c r="A13" s="32" t="n"/>
      <c r="B13" s="13" t="n"/>
      <c r="C13" s="13" t="n"/>
      <c r="D13" s="13" t="n"/>
      <c r="E13" s="13" t="n"/>
      <c r="F13" s="13" t="n"/>
      <c r="G13" s="26">
        <f>IF($A13="","",SUM(C13:F13))</f>
        <v/>
      </c>
      <c r="H13" s="26">
        <f>IF($A13="","",B13+G13)</f>
        <v/>
      </c>
      <c r="I13" s="36">
        <f>IF(OR($A13="",N(H13)=0),"",G13/H13)</f>
        <v/>
      </c>
      <c r="J13" s="26">
        <f>IF(OR($A13="",$A12=""),"",G13-G12)</f>
        <v/>
      </c>
      <c r="K13" s="36">
        <f>IF(OR($A13="",$A12="",N(C12)=0),"",D13/C12)</f>
        <v/>
      </c>
      <c r="L13" s="36">
        <f>IF(OR($A13="",$A12="",N(D12)=0),"",E13/D12)</f>
        <v/>
      </c>
    </row>
    <row r="14">
      <c r="A14" s="32" t="n"/>
      <c r="B14" s="13" t="n"/>
      <c r="C14" s="13" t="n"/>
      <c r="D14" s="13" t="n"/>
      <c r="E14" s="13" t="n"/>
      <c r="F14" s="13" t="n"/>
      <c r="G14" s="26">
        <f>IF($A14="","",SUM(C14:F14))</f>
        <v/>
      </c>
      <c r="H14" s="26">
        <f>IF($A14="","",B14+G14)</f>
        <v/>
      </c>
      <c r="I14" s="36">
        <f>IF(OR($A14="",N(H14)=0),"",G14/H14)</f>
        <v/>
      </c>
      <c r="J14" s="26">
        <f>IF(OR($A14="",$A13=""),"",G14-G13)</f>
        <v/>
      </c>
      <c r="K14" s="36">
        <f>IF(OR($A14="",$A13="",N(C13)=0),"",D14/C13)</f>
        <v/>
      </c>
      <c r="L14" s="36">
        <f>IF(OR($A14="",$A13="",N(D13)=0),"",E14/D13)</f>
        <v/>
      </c>
    </row>
    <row r="15">
      <c r="A15" s="32" t="n"/>
      <c r="B15" s="13" t="n"/>
      <c r="C15" s="13" t="n"/>
      <c r="D15" s="13" t="n"/>
      <c r="E15" s="13" t="n"/>
      <c r="F15" s="13" t="n"/>
      <c r="G15" s="26">
        <f>IF($A15="","",SUM(C15:F15))</f>
        <v/>
      </c>
      <c r="H15" s="26">
        <f>IF($A15="","",B15+G15)</f>
        <v/>
      </c>
      <c r="I15" s="36">
        <f>IF(OR($A15="",N(H15)=0),"",G15/H15)</f>
        <v/>
      </c>
      <c r="J15" s="26">
        <f>IF(OR($A15="",$A14=""),"",G15-G14)</f>
        <v/>
      </c>
      <c r="K15" s="36">
        <f>IF(OR($A15="",$A14="",N(C14)=0),"",D15/C14)</f>
        <v/>
      </c>
      <c r="L15" s="36">
        <f>IF(OR($A15="",$A14="",N(D14)=0),"",E15/D14)</f>
        <v/>
      </c>
    </row>
    <row r="16">
      <c r="A16" s="32" t="n"/>
      <c r="B16" s="13" t="n"/>
      <c r="C16" s="13" t="n"/>
      <c r="D16" s="13" t="n"/>
      <c r="E16" s="13" t="n"/>
      <c r="F16" s="13" t="n"/>
      <c r="G16" s="26">
        <f>IF($A16="","",SUM(C16:F16))</f>
        <v/>
      </c>
      <c r="H16" s="26">
        <f>IF($A16="","",B16+G16)</f>
        <v/>
      </c>
      <c r="I16" s="36">
        <f>IF(OR($A16="",N(H16)=0),"",G16/H16)</f>
        <v/>
      </c>
      <c r="J16" s="26">
        <f>IF(OR($A16="",$A15=""),"",G16-G15)</f>
        <v/>
      </c>
      <c r="K16" s="36">
        <f>IF(OR($A16="",$A15="",N(C15)=0),"",D16/C15)</f>
        <v/>
      </c>
      <c r="L16" s="36">
        <f>IF(OR($A16="",$A15="",N(D15)=0),"",E16/D15)</f>
        <v/>
      </c>
    </row>
    <row r="17">
      <c r="A17" s="32" t="n"/>
      <c r="B17" s="13" t="n"/>
      <c r="C17" s="13" t="n"/>
      <c r="D17" s="13" t="n"/>
      <c r="E17" s="13" t="n"/>
      <c r="F17" s="13" t="n"/>
      <c r="G17" s="26">
        <f>IF($A17="","",SUM(C17:F17))</f>
        <v/>
      </c>
      <c r="H17" s="26">
        <f>IF($A17="","",B17+G17)</f>
        <v/>
      </c>
      <c r="I17" s="36">
        <f>IF(OR($A17="",N(H17)=0),"",G17/H17)</f>
        <v/>
      </c>
      <c r="J17" s="26">
        <f>IF(OR($A17="",$A16=""),"",G17-G16)</f>
        <v/>
      </c>
      <c r="K17" s="36">
        <f>IF(OR($A17="",$A16="",N(C16)=0),"",D17/C16)</f>
        <v/>
      </c>
      <c r="L17" s="36">
        <f>IF(OR($A17="",$A16="",N(D16)=0),"",E17/D16)</f>
        <v/>
      </c>
    </row>
    <row r="18">
      <c r="A18" s="32" t="n"/>
      <c r="B18" s="13" t="n"/>
      <c r="C18" s="13" t="n"/>
      <c r="D18" s="13" t="n"/>
      <c r="E18" s="13" t="n"/>
      <c r="F18" s="13" t="n"/>
      <c r="G18" s="26">
        <f>IF($A18="","",SUM(C18:F18))</f>
        <v/>
      </c>
      <c r="H18" s="26">
        <f>IF($A18="","",B18+G18)</f>
        <v/>
      </c>
      <c r="I18" s="36">
        <f>IF(OR($A18="",N(H18)=0),"",G18/H18)</f>
        <v/>
      </c>
      <c r="J18" s="26">
        <f>IF(OR($A18="",$A17=""),"",G18-G17)</f>
        <v/>
      </c>
      <c r="K18" s="36">
        <f>IF(OR($A18="",$A17="",N(C17)=0),"",D18/C17)</f>
        <v/>
      </c>
      <c r="L18" s="36">
        <f>IF(OR($A18="",$A17="",N(D17)=0),"",E18/D17)</f>
        <v/>
      </c>
    </row>
    <row r="19">
      <c r="A19" s="32" t="n"/>
      <c r="B19" s="13" t="n"/>
      <c r="C19" s="13" t="n"/>
      <c r="D19" s="13" t="n"/>
      <c r="E19" s="13" t="n"/>
      <c r="F19" s="13" t="n"/>
      <c r="G19" s="26">
        <f>IF($A19="","",SUM(C19:F19))</f>
        <v/>
      </c>
      <c r="H19" s="26">
        <f>IF($A19="","",B19+G19)</f>
        <v/>
      </c>
      <c r="I19" s="36">
        <f>IF(OR($A19="",N(H19)=0),"",G19/H19)</f>
        <v/>
      </c>
      <c r="J19" s="26">
        <f>IF(OR($A19="",$A18=""),"",G19-G18)</f>
        <v/>
      </c>
      <c r="K19" s="36">
        <f>IF(OR($A19="",$A18="",N(C18)=0),"",D19/C18)</f>
        <v/>
      </c>
      <c r="L19" s="36">
        <f>IF(OR($A19="",$A18="",N(D18)=0),"",E19/D18)</f>
        <v/>
      </c>
    </row>
    <row r="20">
      <c r="A20" s="32" t="n"/>
      <c r="B20" s="13" t="n"/>
      <c r="C20" s="13" t="n"/>
      <c r="D20" s="13" t="n"/>
      <c r="E20" s="13" t="n"/>
      <c r="F20" s="13" t="n"/>
      <c r="G20" s="26">
        <f>IF($A20="","",SUM(C20:F20))</f>
        <v/>
      </c>
      <c r="H20" s="26">
        <f>IF($A20="","",B20+G20)</f>
        <v/>
      </c>
      <c r="I20" s="36">
        <f>IF(OR($A20="",N(H20)=0),"",G20/H20)</f>
        <v/>
      </c>
      <c r="J20" s="26">
        <f>IF(OR($A20="",$A19=""),"",G20-G19)</f>
        <v/>
      </c>
      <c r="K20" s="36">
        <f>IF(OR($A20="",$A19="",N(C19)=0),"",D20/C19)</f>
        <v/>
      </c>
      <c r="L20" s="36">
        <f>IF(OR($A20="",$A19="",N(D19)=0),"",E20/D19)</f>
        <v/>
      </c>
    </row>
    <row r="21">
      <c r="A21" s="32" t="n"/>
      <c r="B21" s="13" t="n"/>
      <c r="C21" s="13" t="n"/>
      <c r="D21" s="13" t="n"/>
      <c r="E21" s="13" t="n"/>
      <c r="F21" s="13" t="n"/>
      <c r="G21" s="26">
        <f>IF($A21="","",SUM(C21:F21))</f>
        <v/>
      </c>
      <c r="H21" s="26">
        <f>IF($A21="","",B21+G21)</f>
        <v/>
      </c>
      <c r="I21" s="36">
        <f>IF(OR($A21="",N(H21)=0),"",G21/H21)</f>
        <v/>
      </c>
      <c r="J21" s="26">
        <f>IF(OR($A21="",$A20=""),"",G21-G20)</f>
        <v/>
      </c>
      <c r="K21" s="36">
        <f>IF(OR($A21="",$A20="",N(C20)=0),"",D21/C20)</f>
        <v/>
      </c>
      <c r="L21" s="36">
        <f>IF(OR($A21="",$A20="",N(D20)=0),"",E21/D20)</f>
        <v/>
      </c>
    </row>
    <row r="22">
      <c r="A22" s="32" t="n"/>
      <c r="B22" s="13" t="n"/>
      <c r="C22" s="13" t="n"/>
      <c r="D22" s="13" t="n"/>
      <c r="E22" s="13" t="n"/>
      <c r="F22" s="13" t="n"/>
      <c r="G22" s="26">
        <f>IF($A22="","",SUM(C22:F22))</f>
        <v/>
      </c>
      <c r="H22" s="26">
        <f>IF($A22="","",B22+G22)</f>
        <v/>
      </c>
      <c r="I22" s="36">
        <f>IF(OR($A22="",N(H22)=0),"",G22/H22)</f>
        <v/>
      </c>
      <c r="J22" s="26">
        <f>IF(OR($A22="",$A21=""),"",G22-G21)</f>
        <v/>
      </c>
      <c r="K22" s="36">
        <f>IF(OR($A22="",$A21="",N(C21)=0),"",D22/C21)</f>
        <v/>
      </c>
      <c r="L22" s="36">
        <f>IF(OR($A22="",$A21="",N(D21)=0),"",E22/D21)</f>
        <v/>
      </c>
    </row>
    <row r="23">
      <c r="A23" s="32" t="n"/>
      <c r="B23" s="13" t="n"/>
      <c r="C23" s="13" t="n"/>
      <c r="D23" s="13" t="n"/>
      <c r="E23" s="13" t="n"/>
      <c r="F23" s="13" t="n"/>
      <c r="G23" s="26">
        <f>IF($A23="","",SUM(C23:F23))</f>
        <v/>
      </c>
      <c r="H23" s="26">
        <f>IF($A23="","",B23+G23)</f>
        <v/>
      </c>
      <c r="I23" s="36">
        <f>IF(OR($A23="",N(H23)=0),"",G23/H23)</f>
        <v/>
      </c>
      <c r="J23" s="26">
        <f>IF(OR($A23="",$A22=""),"",G23-G22)</f>
        <v/>
      </c>
      <c r="K23" s="36">
        <f>IF(OR($A23="",$A22="",N(C22)=0),"",D23/C22)</f>
        <v/>
      </c>
      <c r="L23" s="36">
        <f>IF(OR($A23="",$A22="",N(D22)=0),"",E23/D22)</f>
        <v/>
      </c>
    </row>
    <row r="24">
      <c r="A24" s="32" t="n"/>
      <c r="B24" s="13" t="n"/>
      <c r="C24" s="13" t="n"/>
      <c r="D24" s="13" t="n"/>
      <c r="E24" s="13" t="n"/>
      <c r="F24" s="13" t="n"/>
      <c r="G24" s="26">
        <f>IF($A24="","",SUM(C24:F24))</f>
        <v/>
      </c>
      <c r="H24" s="26">
        <f>IF($A24="","",B24+G24)</f>
        <v/>
      </c>
      <c r="I24" s="36">
        <f>IF(OR($A24="",N(H24)=0),"",G24/H24)</f>
        <v/>
      </c>
      <c r="J24" s="26">
        <f>IF(OR($A24="",$A23=""),"",G24-G23)</f>
        <v/>
      </c>
      <c r="K24" s="36">
        <f>IF(OR($A24="",$A23="",N(C23)=0),"",D24/C23)</f>
        <v/>
      </c>
      <c r="L24" s="36">
        <f>IF(OR($A24="",$A23="",N(D23)=0),"",E24/D23)</f>
        <v/>
      </c>
    </row>
    <row r="25">
      <c r="A25" s="32" t="n"/>
      <c r="B25" s="13" t="n"/>
      <c r="C25" s="13" t="n"/>
      <c r="D25" s="13" t="n"/>
      <c r="E25" s="13" t="n"/>
      <c r="F25" s="13" t="n"/>
      <c r="G25" s="26">
        <f>IF($A25="","",SUM(C25:F25))</f>
        <v/>
      </c>
      <c r="H25" s="26">
        <f>IF($A25="","",B25+G25)</f>
        <v/>
      </c>
      <c r="I25" s="36">
        <f>IF(OR($A25="",N(H25)=0),"",G25/H25)</f>
        <v/>
      </c>
      <c r="J25" s="26">
        <f>IF(OR($A25="",$A24=""),"",G25-G24)</f>
        <v/>
      </c>
      <c r="K25" s="36">
        <f>IF(OR($A25="",$A24="",N(C24)=0),"",D25/C24)</f>
        <v/>
      </c>
      <c r="L25" s="36">
        <f>IF(OR($A25="",$A24="",N(D24)=0),"",E25/D24)</f>
        <v/>
      </c>
    </row>
    <row r="26">
      <c r="A26" s="32" t="n"/>
      <c r="B26" s="13" t="n"/>
      <c r="C26" s="13" t="n"/>
      <c r="D26" s="13" t="n"/>
      <c r="E26" s="13" t="n"/>
      <c r="F26" s="13" t="n"/>
      <c r="G26" s="26">
        <f>IF($A26="","",SUM(C26:F26))</f>
        <v/>
      </c>
      <c r="H26" s="26">
        <f>IF($A26="","",B26+G26)</f>
        <v/>
      </c>
      <c r="I26" s="36">
        <f>IF(OR($A26="",N(H26)=0),"",G26/H26)</f>
        <v/>
      </c>
      <c r="J26" s="26">
        <f>IF(OR($A26="",$A25=""),"",G26-G25)</f>
        <v/>
      </c>
      <c r="K26" s="36">
        <f>IF(OR($A26="",$A25="",N(C25)=0),"",D26/C25)</f>
        <v/>
      </c>
      <c r="L26" s="36">
        <f>IF(OR($A26="",$A25="",N(D25)=0),"",E26/D25)</f>
        <v/>
      </c>
    </row>
    <row r="27">
      <c r="A27" s="32" t="n"/>
      <c r="B27" s="13" t="n"/>
      <c r="C27" s="13" t="n"/>
      <c r="D27" s="13" t="n"/>
      <c r="E27" s="13" t="n"/>
      <c r="F27" s="13" t="n"/>
      <c r="G27" s="26">
        <f>IF($A27="","",SUM(C27:F27))</f>
        <v/>
      </c>
      <c r="H27" s="26">
        <f>IF($A27="","",B27+G27)</f>
        <v/>
      </c>
      <c r="I27" s="36">
        <f>IF(OR($A27="",N(H27)=0),"",G27/H27)</f>
        <v/>
      </c>
      <c r="J27" s="26">
        <f>IF(OR($A27="",$A26=""),"",G27-G26)</f>
        <v/>
      </c>
      <c r="K27" s="36">
        <f>IF(OR($A27="",$A26="",N(C26)=0),"",D27/C26)</f>
        <v/>
      </c>
      <c r="L27" s="36">
        <f>IF(OR($A27="",$A26="",N(D26)=0),"",E27/D26)</f>
        <v/>
      </c>
    </row>
    <row r="28">
      <c r="A28" s="32" t="n"/>
      <c r="B28" s="13" t="n"/>
      <c r="C28" s="13" t="n"/>
      <c r="D28" s="13" t="n"/>
      <c r="E28" s="13" t="n"/>
      <c r="F28" s="13" t="n"/>
      <c r="G28" s="26">
        <f>IF($A28="","",SUM(C28:F28))</f>
        <v/>
      </c>
      <c r="H28" s="26">
        <f>IF($A28="","",B28+G28)</f>
        <v/>
      </c>
      <c r="I28" s="36">
        <f>IF(OR($A28="",N(H28)=0),"",G28/H28)</f>
        <v/>
      </c>
      <c r="J28" s="26">
        <f>IF(OR($A28="",$A27=""),"",G28-G27)</f>
        <v/>
      </c>
      <c r="K28" s="36">
        <f>IF(OR($A28="",$A27="",N(C27)=0),"",D28/C27)</f>
        <v/>
      </c>
      <c r="L28" s="36">
        <f>IF(OR($A28="",$A27="",N(D27)=0),"",E28/D27)</f>
        <v/>
      </c>
    </row>
    <row r="29">
      <c r="A29" s="32" t="n"/>
      <c r="B29" s="13" t="n"/>
      <c r="C29" s="13" t="n"/>
      <c r="D29" s="13" t="n"/>
      <c r="E29" s="13" t="n"/>
      <c r="F29" s="13" t="n"/>
      <c r="G29" s="26">
        <f>IF($A29="","",SUM(C29:F29))</f>
        <v/>
      </c>
      <c r="H29" s="26">
        <f>IF($A29="","",B29+G29)</f>
        <v/>
      </c>
      <c r="I29" s="36">
        <f>IF(OR($A29="",N(H29)=0),"",G29/H29)</f>
        <v/>
      </c>
      <c r="J29" s="26">
        <f>IF(OR($A29="",$A28=""),"",G29-G28)</f>
        <v/>
      </c>
      <c r="K29" s="36">
        <f>IF(OR($A29="",$A28="",N(C28)=0),"",D29/C28)</f>
        <v/>
      </c>
      <c r="L29" s="36">
        <f>IF(OR($A29="",$A28="",N(D28)=0),"",E29/D28)</f>
        <v/>
      </c>
    </row>
    <row r="30">
      <c r="A30" s="32" t="n"/>
      <c r="B30" s="13" t="n"/>
      <c r="C30" s="13" t="n"/>
      <c r="D30" s="13" t="n"/>
      <c r="E30" s="13" t="n"/>
      <c r="F30" s="13" t="n"/>
      <c r="G30" s="26">
        <f>IF($A30="","",SUM(C30:F30))</f>
        <v/>
      </c>
      <c r="H30" s="26">
        <f>IF($A30="","",B30+G30)</f>
        <v/>
      </c>
      <c r="I30" s="36">
        <f>IF(OR($A30="",N(H30)=0),"",G30/H30)</f>
        <v/>
      </c>
      <c r="J30" s="26">
        <f>IF(OR($A30="",$A29=""),"",G30-G29)</f>
        <v/>
      </c>
      <c r="K30" s="36">
        <f>IF(OR($A30="",$A29="",N(C29)=0),"",D30/C29)</f>
        <v/>
      </c>
      <c r="L30" s="36">
        <f>IF(OR($A30="",$A29="",N(D29)=0),"",E30/D29)</f>
        <v/>
      </c>
    </row>
    <row r="31">
      <c r="A31" s="32" t="n"/>
      <c r="B31" s="13" t="n"/>
      <c r="C31" s="13" t="n"/>
      <c r="D31" s="13" t="n"/>
      <c r="E31" s="13" t="n"/>
      <c r="F31" s="13" t="n"/>
      <c r="G31" s="26">
        <f>IF($A31="","",SUM(C31:F31))</f>
        <v/>
      </c>
      <c r="H31" s="26">
        <f>IF($A31="","",B31+G31)</f>
        <v/>
      </c>
      <c r="I31" s="36">
        <f>IF(OR($A31="",N(H31)=0),"",G31/H31)</f>
        <v/>
      </c>
      <c r="J31" s="26">
        <f>IF(OR($A31="",$A30=""),"",G31-G30)</f>
        <v/>
      </c>
      <c r="K31" s="36">
        <f>IF(OR($A31="",$A30="",N(C30)=0),"",D31/C30)</f>
        <v/>
      </c>
      <c r="L31" s="36">
        <f>IF(OR($A31="",$A30="",N(D30)=0),"",E31/D30)</f>
        <v/>
      </c>
    </row>
    <row r="32">
      <c r="A32" s="32" t="n"/>
      <c r="B32" s="13" t="n"/>
      <c r="C32" s="13" t="n"/>
      <c r="D32" s="13" t="n"/>
      <c r="E32" s="13" t="n"/>
      <c r="F32" s="13" t="n"/>
      <c r="G32" s="26">
        <f>IF($A32="","",SUM(C32:F32))</f>
        <v/>
      </c>
      <c r="H32" s="26">
        <f>IF($A32="","",B32+G32)</f>
        <v/>
      </c>
      <c r="I32" s="36">
        <f>IF(OR($A32="",N(H32)=0),"",G32/H32)</f>
        <v/>
      </c>
      <c r="J32" s="26">
        <f>IF(OR($A32="",$A31=""),"",G32-G31)</f>
        <v/>
      </c>
      <c r="K32" s="36">
        <f>IF(OR($A32="",$A31="",N(C31)=0),"",D32/C31)</f>
        <v/>
      </c>
      <c r="L32" s="36">
        <f>IF(OR($A32="",$A31="",N(D31)=0),"",E32/D31)</f>
        <v/>
      </c>
    </row>
    <row r="33">
      <c r="A33" s="32" t="n"/>
      <c r="B33" s="13" t="n"/>
      <c r="C33" s="13" t="n"/>
      <c r="D33" s="13" t="n"/>
      <c r="E33" s="13" t="n"/>
      <c r="F33" s="13" t="n"/>
      <c r="G33" s="26">
        <f>IF($A33="","",SUM(C33:F33))</f>
        <v/>
      </c>
      <c r="H33" s="26">
        <f>IF($A33="","",B33+G33)</f>
        <v/>
      </c>
      <c r="I33" s="36">
        <f>IF(OR($A33="",N(H33)=0),"",G33/H33)</f>
        <v/>
      </c>
      <c r="J33" s="26">
        <f>IF(OR($A33="",$A32=""),"",G33-G32)</f>
        <v/>
      </c>
      <c r="K33" s="36">
        <f>IF(OR($A33="",$A32="",N(C32)=0),"",D33/C32)</f>
        <v/>
      </c>
      <c r="L33" s="36">
        <f>IF(OR($A33="",$A32="",N(D32)=0),"",E33/D32)</f>
        <v/>
      </c>
    </row>
    <row r="34">
      <c r="A34" s="32" t="n"/>
      <c r="B34" s="13" t="n"/>
      <c r="C34" s="13" t="n"/>
      <c r="D34" s="13" t="n"/>
      <c r="E34" s="13" t="n"/>
      <c r="F34" s="13" t="n"/>
      <c r="G34" s="26">
        <f>IF($A34="","",SUM(C34:F34))</f>
        <v/>
      </c>
      <c r="H34" s="26">
        <f>IF($A34="","",B34+G34)</f>
        <v/>
      </c>
      <c r="I34" s="36">
        <f>IF(OR($A34="",N(H34)=0),"",G34/H34)</f>
        <v/>
      </c>
      <c r="J34" s="26">
        <f>IF(OR($A34="",$A33=""),"",G34-G33)</f>
        <v/>
      </c>
      <c r="K34" s="36">
        <f>IF(OR($A34="",$A33="",N(C33)=0),"",D34/C33)</f>
        <v/>
      </c>
      <c r="L34" s="36">
        <f>IF(OR($A34="",$A33="",N(D33)=0),"",E34/D33)</f>
        <v/>
      </c>
    </row>
    <row r="35">
      <c r="A35" s="32" t="n"/>
      <c r="B35" s="13" t="n"/>
      <c r="C35" s="13" t="n"/>
      <c r="D35" s="13" t="n"/>
      <c r="E35" s="13" t="n"/>
      <c r="F35" s="13" t="n"/>
      <c r="G35" s="26">
        <f>IF($A35="","",SUM(C35:F35))</f>
        <v/>
      </c>
      <c r="H35" s="26">
        <f>IF($A35="","",B35+G35)</f>
        <v/>
      </c>
      <c r="I35" s="36">
        <f>IF(OR($A35="",N(H35)=0),"",G35/H35)</f>
        <v/>
      </c>
      <c r="J35" s="26">
        <f>IF(OR($A35="",$A34=""),"",G35-G34)</f>
        <v/>
      </c>
      <c r="K35" s="36">
        <f>IF(OR($A35="",$A34="",N(C34)=0),"",D35/C34)</f>
        <v/>
      </c>
      <c r="L35" s="36">
        <f>IF(OR($A35="",$A34="",N(D34)=0),"",E35/D34)</f>
        <v/>
      </c>
    </row>
    <row r="36">
      <c r="A36" s="32" t="n"/>
      <c r="B36" s="13" t="n"/>
      <c r="C36" s="13" t="n"/>
      <c r="D36" s="13" t="n"/>
      <c r="E36" s="13" t="n"/>
      <c r="F36" s="13" t="n"/>
      <c r="G36" s="26">
        <f>IF($A36="","",SUM(C36:F36))</f>
        <v/>
      </c>
      <c r="H36" s="26">
        <f>IF($A36="","",B36+G36)</f>
        <v/>
      </c>
      <c r="I36" s="36">
        <f>IF(OR($A36="",N(H36)=0),"",G36/H36)</f>
        <v/>
      </c>
      <c r="J36" s="26">
        <f>IF(OR($A36="",$A35=""),"",G36-G35)</f>
        <v/>
      </c>
      <c r="K36" s="36">
        <f>IF(OR($A36="",$A35="",N(C35)=0),"",D36/C35)</f>
        <v/>
      </c>
      <c r="L36" s="36">
        <f>IF(OR($A36="",$A35="",N(D35)=0),"",E36/D35)</f>
        <v/>
      </c>
    </row>
    <row r="37">
      <c r="A37" s="32" t="n"/>
      <c r="B37" s="13" t="n"/>
      <c r="C37" s="13" t="n"/>
      <c r="D37" s="13" t="n"/>
      <c r="E37" s="13" t="n"/>
      <c r="F37" s="13" t="n"/>
      <c r="G37" s="26">
        <f>IF($A37="","",SUM(C37:F37))</f>
        <v/>
      </c>
      <c r="H37" s="26">
        <f>IF($A37="","",B37+G37)</f>
        <v/>
      </c>
      <c r="I37" s="36">
        <f>IF(OR($A37="",N(H37)=0),"",G37/H37)</f>
        <v/>
      </c>
      <c r="J37" s="26">
        <f>IF(OR($A37="",$A36=""),"",G37-G36)</f>
        <v/>
      </c>
      <c r="K37" s="36">
        <f>IF(OR($A37="",$A36="",N(C36)=0),"",D37/C36)</f>
        <v/>
      </c>
      <c r="L37" s="36">
        <f>IF(OR($A37="",$A36="",N(D36)=0),"",E37/D36)</f>
        <v/>
      </c>
    </row>
    <row r="38">
      <c r="A38" s="32" t="n"/>
      <c r="B38" s="13" t="n"/>
      <c r="C38" s="13" t="n"/>
      <c r="D38" s="13" t="n"/>
      <c r="E38" s="13" t="n"/>
      <c r="F38" s="13" t="n"/>
      <c r="G38" s="26">
        <f>IF($A38="","",SUM(C38:F38))</f>
        <v/>
      </c>
      <c r="H38" s="26">
        <f>IF($A38="","",B38+G38)</f>
        <v/>
      </c>
      <c r="I38" s="36">
        <f>IF(OR($A38="",N(H38)=0),"",G38/H38)</f>
        <v/>
      </c>
      <c r="J38" s="26">
        <f>IF(OR($A38="",$A37=""),"",G38-G37)</f>
        <v/>
      </c>
      <c r="K38" s="36">
        <f>IF(OR($A38="",$A37="",N(C37)=0),"",D38/C37)</f>
        <v/>
      </c>
      <c r="L38" s="36">
        <f>IF(OR($A38="",$A37="",N(D37)=0),"",E38/D37)</f>
        <v/>
      </c>
    </row>
    <row r="39">
      <c r="A39" s="32" t="n"/>
      <c r="B39" s="13" t="n"/>
      <c r="C39" s="13" t="n"/>
      <c r="D39" s="13" t="n"/>
      <c r="E39" s="13" t="n"/>
      <c r="F39" s="13" t="n"/>
      <c r="G39" s="26">
        <f>IF($A39="","",SUM(C39:F39))</f>
        <v/>
      </c>
      <c r="H39" s="26">
        <f>IF($A39="","",B39+G39)</f>
        <v/>
      </c>
      <c r="I39" s="36">
        <f>IF(OR($A39="",N(H39)=0),"",G39/H39)</f>
        <v/>
      </c>
      <c r="J39" s="26">
        <f>IF(OR($A39="",$A38=""),"",G39-G38)</f>
        <v/>
      </c>
      <c r="K39" s="36">
        <f>IF(OR($A39="",$A38="",N(C38)=0),"",D39/C38)</f>
        <v/>
      </c>
      <c r="L39" s="36">
        <f>IF(OR($A39="",$A38="",N(D38)=0),"",E39/D38)</f>
        <v/>
      </c>
    </row>
    <row r="40">
      <c r="A40" s="32" t="n"/>
      <c r="B40" s="13" t="n"/>
      <c r="C40" s="13" t="n"/>
      <c r="D40" s="13" t="n"/>
      <c r="E40" s="13" t="n"/>
      <c r="F40" s="13" t="n"/>
      <c r="G40" s="26">
        <f>IF($A40="","",SUM(C40:F40))</f>
        <v/>
      </c>
      <c r="H40" s="26">
        <f>IF($A40="","",B40+G40)</f>
        <v/>
      </c>
      <c r="I40" s="36">
        <f>IF(OR($A40="",N(H40)=0),"",G40/H40)</f>
        <v/>
      </c>
      <c r="J40" s="26">
        <f>IF(OR($A40="",$A39=""),"",G40-G39)</f>
        <v/>
      </c>
      <c r="K40" s="36">
        <f>IF(OR($A40="",$A39="",N(C39)=0),"",D40/C39)</f>
        <v/>
      </c>
      <c r="L40" s="36">
        <f>IF(OR($A40="",$A39="",N(D39)=0),"",E40/D39)</f>
        <v/>
      </c>
    </row>
    <row r="41">
      <c r="A41" s="32" t="n"/>
      <c r="B41" s="13" t="n"/>
      <c r="C41" s="13" t="n"/>
      <c r="D41" s="13" t="n"/>
      <c r="E41" s="13" t="n"/>
      <c r="F41" s="13" t="n"/>
      <c r="G41" s="26">
        <f>IF($A41="","",SUM(C41:F41))</f>
        <v/>
      </c>
      <c r="H41" s="26">
        <f>IF($A41="","",B41+G41)</f>
        <v/>
      </c>
      <c r="I41" s="36">
        <f>IF(OR($A41="",N(H41)=0),"",G41/H41)</f>
        <v/>
      </c>
      <c r="J41" s="26">
        <f>IF(OR($A41="",$A40=""),"",G41-G40)</f>
        <v/>
      </c>
      <c r="K41" s="36">
        <f>IF(OR($A41="",$A40="",N(C40)=0),"",D41/C40)</f>
        <v/>
      </c>
      <c r="L41" s="36">
        <f>IF(OR($A41="",$A40="",N(D40)=0),"",E41/D40)</f>
        <v/>
      </c>
    </row>
    <row r="42">
      <c r="A42" s="32" t="n"/>
      <c r="B42" s="13" t="n"/>
      <c r="C42" s="13" t="n"/>
      <c r="D42" s="13" t="n"/>
      <c r="E42" s="13" t="n"/>
      <c r="F42" s="13" t="n"/>
      <c r="G42" s="26">
        <f>IF($A42="","",SUM(C42:F42))</f>
        <v/>
      </c>
      <c r="H42" s="26">
        <f>IF($A42="","",B42+G42)</f>
        <v/>
      </c>
      <c r="I42" s="36">
        <f>IF(OR($A42="",N(H42)=0),"",G42/H42)</f>
        <v/>
      </c>
      <c r="J42" s="26">
        <f>IF(OR($A42="",$A41=""),"",G42-G41)</f>
        <v/>
      </c>
      <c r="K42" s="36">
        <f>IF(OR($A42="",$A41="",N(C41)=0),"",D42/C41)</f>
        <v/>
      </c>
      <c r="L42" s="36">
        <f>IF(OR($A42="",$A41="",N(D41)=0),"",E42/D41)</f>
        <v/>
      </c>
    </row>
    <row r="43">
      <c r="A43" s="32" t="n"/>
      <c r="B43" s="13" t="n"/>
      <c r="C43" s="13" t="n"/>
      <c r="D43" s="13" t="n"/>
      <c r="E43" s="13" t="n"/>
      <c r="F43" s="13" t="n"/>
      <c r="G43" s="26">
        <f>IF($A43="","",SUM(C43:F43))</f>
        <v/>
      </c>
      <c r="H43" s="26">
        <f>IF($A43="","",B43+G43)</f>
        <v/>
      </c>
      <c r="I43" s="36">
        <f>IF(OR($A43="",N(H43)=0),"",G43/H43)</f>
        <v/>
      </c>
      <c r="J43" s="26">
        <f>IF(OR($A43="",$A42=""),"",G43-G42)</f>
        <v/>
      </c>
      <c r="K43" s="36">
        <f>IF(OR($A43="",$A42="",N(C42)=0),"",D43/C42)</f>
        <v/>
      </c>
      <c r="L43" s="36">
        <f>IF(OR($A43="",$A42="",N(D42)=0),"",E43/D42)</f>
        <v/>
      </c>
    </row>
    <row r="44">
      <c r="A44" s="32" t="n"/>
      <c r="B44" s="13" t="n"/>
      <c r="C44" s="13" t="n"/>
      <c r="D44" s="13" t="n"/>
      <c r="E44" s="13" t="n"/>
      <c r="F44" s="13" t="n"/>
      <c r="G44" s="26">
        <f>IF($A44="","",SUM(C44:F44))</f>
        <v/>
      </c>
      <c r="H44" s="26">
        <f>IF($A44="","",B44+G44)</f>
        <v/>
      </c>
      <c r="I44" s="36">
        <f>IF(OR($A44="",N(H44)=0),"",G44/H44)</f>
        <v/>
      </c>
      <c r="J44" s="26">
        <f>IF(OR($A44="",$A43=""),"",G44-G43)</f>
        <v/>
      </c>
      <c r="K44" s="36">
        <f>IF(OR($A44="",$A43="",N(C43)=0),"",D44/C43)</f>
        <v/>
      </c>
      <c r="L44" s="36">
        <f>IF(OR($A44="",$A43="",N(D43)=0),"",E44/D43)</f>
        <v/>
      </c>
    </row>
    <row r="45">
      <c r="A45" s="32" t="n"/>
      <c r="B45" s="13" t="n"/>
      <c r="C45" s="13" t="n"/>
      <c r="D45" s="13" t="n"/>
      <c r="E45" s="13" t="n"/>
      <c r="F45" s="13" t="n"/>
      <c r="G45" s="26">
        <f>IF($A45="","",SUM(C45:F45))</f>
        <v/>
      </c>
      <c r="H45" s="26">
        <f>IF($A45="","",B45+G45)</f>
        <v/>
      </c>
      <c r="I45" s="36">
        <f>IF(OR($A45="",N(H45)=0),"",G45/H45)</f>
        <v/>
      </c>
      <c r="J45" s="26">
        <f>IF(OR($A45="",$A44=""),"",G45-G44)</f>
        <v/>
      </c>
      <c r="K45" s="36">
        <f>IF(OR($A45="",$A44="",N(C44)=0),"",D45/C44)</f>
        <v/>
      </c>
      <c r="L45" s="36">
        <f>IF(OR($A45="",$A44="",N(D44)=0),"",E45/D44)</f>
        <v/>
      </c>
    </row>
    <row r="46"/>
    <row r="47" ht="30" customHeight="1">
      <c r="A47" s="25" t="inlineStr">
        <is>
          <t>Переход 0–30 → 31–60 = корзина 31–60 этого месяца ÷ корзина 0–30 прошлого месяца. Показывает, какая доля свежей просрочки за месяц так и не была оплачена. Считайте только по срезам с шагом ровно в месяц.</t>
        </is>
      </c>
    </row>
  </sheetData>
  <mergeCells count="1">
    <mergeCell ref="A47:L4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Шаблон отчёта по старению дебиторской задолженности</t>
        </is>
      </c>
    </row>
    <row r="2">
      <c r="A2" s="2" t="inlineStr">
        <is>
          <t>debitorka.kz · версия от 01.10.2026 · статья с разбором: debitorka.kz/guides/otchet-po-stareniyu-debitorki</t>
        </is>
      </c>
    </row>
    <row r="3"/>
    <row r="4">
      <c r="A4" s="29" t="inlineStr">
        <is>
          <t>Что внутри</t>
        </is>
      </c>
    </row>
    <row r="5">
      <c r="B5" s="30" t="inlineStr">
        <is>
          <t>«Документы» — неоплаченные документы покупателей, одна строка на документ. Дни просрочки и корзина считаются сами.</t>
        </is>
      </c>
    </row>
    <row r="6">
      <c r="B6" s="30" t="inlineStr">
        <is>
          <t>«Сводка» — долг по корзинам на дату отчёта, доля просрочки, средневзвешенные дни, что наступит в ближайшие 30 дней, долг старше трёх лет, авансы и итог для сверки с 1С.</t>
        </is>
      </c>
    </row>
    <row r="7">
      <c r="B7" s="30" t="inlineStr">
        <is>
          <t>«По клиентам» — матрица «клиент × корзина» по БИН/ИИН: кто сколько должен и как давно.</t>
        </is>
      </c>
    </row>
    <row r="8">
      <c r="B8" s="30" t="inlineStr">
        <is>
          <t>«Динамика» — история срезов по месяцам и переходы между корзинами: какая доля просрочки за месяц так и не была оплачена.</t>
        </is>
      </c>
    </row>
    <row r="9"/>
    <row r="10">
      <c r="A10" s="29" t="inlineStr">
        <is>
          <t>Как заполнить</t>
        </is>
      </c>
    </row>
    <row r="11">
      <c r="A11" s="10" t="n">
        <v>1</v>
      </c>
      <c r="B11" s="30" t="inlineStr">
        <is>
          <t>Выгрузите из 1С неоплаченные документы покупателей: контрагент, БИН/ИИН, документ, дата, срок оплаты и остаток. Сумма одной строкой на клиента покажет, сколько он должен, но не покажет, как давно.</t>
        </is>
      </c>
    </row>
    <row r="12">
      <c r="A12" s="10" t="n">
        <v>2</v>
      </c>
      <c r="B12" s="30" t="inlineStr">
        <is>
          <t>На листе «Документы» очистите строки-примеры 6–19 (колонки A–F) и вставьте свою выгрузку с 6-й строки. Даты должны быть датами, суммы — числами. Колонки G–H не трогайте: формулы протянуты до строки 505.</t>
        </is>
      </c>
    </row>
    <row r="13">
      <c r="A13" s="10" t="n">
        <v>3</v>
      </c>
      <c r="B13" s="30" t="inlineStr">
        <is>
          <t>На листе «Сводка» поставьте дату отчёта в ячейку C4. Удобнее всего — последний день месяца: тогда срезы будут сравнимы.</t>
        </is>
      </c>
    </row>
    <row r="14">
      <c r="A14" s="10" t="n">
        <v>4</v>
      </c>
      <c r="B14" s="30" t="inlineStr">
        <is>
          <t>На листе «По клиентам» очистите колонку A и впишите список БИН/ИИН без повторов: скопируйте колонку B с листа «Документы» и удалите дубликаты (Данные → Удалить дубликаты).</t>
        </is>
      </c>
    </row>
    <row r="15">
      <c r="A15" s="10" t="n">
        <v>5</v>
      </c>
      <c r="B15" s="30" t="inlineStr">
        <is>
          <t>Сверьте итог с 1С: «Итог с учётом авансов» на листе «Сводка» должен совпасть с сальдо по счёту 1210 за вычетом авансов. Не совпадает — какие-то документы потерялись при выгрузке.</t>
        </is>
      </c>
    </row>
    <row r="16">
      <c r="A16" s="10" t="n">
        <v>6</v>
      </c>
      <c r="B16" s="30" t="inlineStr">
        <is>
          <t>Раз в месяц скопируйте строку текущего среза на листе «Динамика» в историю как значения. Через два-три месяца появятся переходы между корзинами.</t>
        </is>
      </c>
    </row>
    <row r="17"/>
    <row r="18">
      <c r="A18" s="29" t="inlineStr">
        <is>
          <t>Как считаются корзины</t>
        </is>
      </c>
    </row>
    <row r="19">
      <c r="B19" s="30" t="inlineStr">
        <is>
          <t>Дни просрочки = дата отчёта − срок оплаты документа. В день срока долг ещё не просрочен. 0–30 — от 1 до 30 дней, 31–60, 61–90 и 90+ — больше 90 дней.</t>
        </is>
      </c>
    </row>
    <row r="20">
      <c r="B20" s="30" t="inlineStr">
        <is>
          <t>Считать от даты отгрузки нельзя: накладная с отсрочкой 30 дней на 39-й день после отгрузки просрочена всего на 9 дней.</t>
        </is>
      </c>
    </row>
    <row r="21">
      <c r="B21" s="30" t="inlineStr">
        <is>
          <t>Отрицательный остаток — аванс или переплата. В корзины он не попадает, показан отдельно и уменьшает итог.</t>
        </is>
      </c>
    </row>
    <row r="22">
      <c r="B22" s="30" t="inlineStr">
        <is>
          <t>Строка без срока оплаты попадает в «Без срока оплаты». Найдите срок в договоре или документе. Если срока нет и там, должник обязан заплатить в семидневный срок со дня вашего требования (ГК РК, ст. 277, п. 2).</t>
        </is>
      </c>
    </row>
    <row r="23"/>
    <row r="24">
      <c r="A24" s="29" t="inlineStr">
        <is>
          <t>Ограничения</t>
        </is>
      </c>
    </row>
    <row r="25">
      <c r="B25" s="30" t="inlineStr">
        <is>
          <t>Строки-примеры заполнены условными компаниями и условными БИН вида 000000000011. Это не реквизиты реальных организаций.</t>
        </is>
      </c>
    </row>
    <row r="26">
      <c r="B26" s="30" t="inlineStr">
        <is>
          <t>Формулы рассчитаны на 500 документов и 200 контрагентов. Если строк больше — протяните формулы вниз.</t>
        </is>
      </c>
    </row>
    <row r="27">
      <c r="B27" s="30" t="inlineStr">
        <is>
          <t>Шаблон — инструмент для управленческого отчёта. Он не заменяет данные бухгалтерского учёта и консультацию юриста по конкретному долгу.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debitorka.kz</dc:creator>
  <dc:title xmlns:dc="http://purl.org/dc/elements/1.1/">Шаблон отчёта по старению дебиторской задолженности</dc:title>
  <dcterms:created xmlns:dcterms="http://purl.org/dc/terms/" xmlns:xsi="http://www.w3.org/2001/XMLSchema-instance" xsi:type="dcterms:W3CDTF">2026-10-01T16:53:39Z</dcterms:created>
  <dcterms:modified xmlns:dcterms="http://purl.org/dc/terms/" xmlns:xsi="http://www.w3.org/2001/XMLSchema-instance" xsi:type="dcterms:W3CDTF">2026-10-01T16:59:58Z</dcterms:modified>
</cp:coreProperties>
</file>