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ендарь" sheetId="1" state="visible" r:id="rId1"/>
    <sheet xmlns:r="http://schemas.openxmlformats.org/officeDocument/2006/relationships" name="Приход" sheetId="2" state="visible" r:id="rId2"/>
    <sheet xmlns:r="http://schemas.openxmlformats.org/officeDocument/2006/relationships" name="Платежи" sheetId="3" state="visible" r:id="rId3"/>
    <sheet xmlns:r="http://schemas.openxmlformats.org/officeDocument/2006/relationships" name="Настройки" sheetId="4" state="visible" r:id="rId4"/>
    <sheet xmlns:r="http://schemas.openxmlformats.org/officeDocument/2006/relationships" name="Как пользоваться" sheetId="5" state="visible" r:id="rId5"/>
  </sheets>
  <definedNames>
    <definedName name="_xlnm._FilterDatabase" localSheetId="1" hidden="1">'Приход'!$A$5:$K$305</definedName>
    <definedName name="_xlnm._FilterDatabase" localSheetId="2" hidden="1">'Платежи'!$A$5:$F$305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"/>
    <numFmt numFmtId="165" formatCode="yyyy-mm-dd h:mm:ss"/>
    <numFmt numFmtId="166" formatCode="DD.MM.YYYY"/>
  </numFmts>
  <fonts count="10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95959"/>
      <sz val="9"/>
    </font>
    <font>
      <name val="Arial"/>
      <b val="1"/>
      <color rgb="00C00000"/>
      <sz val="10"/>
    </font>
    <font>
      <name val="Arial"/>
      <b val="1"/>
      <sz val="10"/>
    </font>
    <font>
      <name val="Arial"/>
      <sz val="10"/>
    </font>
    <font>
      <name val="Arial"/>
      <i val="1"/>
      <color rgb="00595959"/>
      <sz val="9"/>
    </font>
    <font>
      <name val="Arial"/>
      <color rgb="00404040"/>
      <sz val="10"/>
    </font>
    <font>
      <name val="Arial"/>
      <b val="1"/>
      <sz val="11"/>
    </font>
    <font>
      <name val="Arial"/>
      <color theme="1"/>
      <sz val="10"/>
    </font>
  </fonts>
  <fills count="5">
    <fill>
      <patternFill/>
    </fill>
    <fill>
      <patternFill patternType="gray125"/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9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4" fillId="2" borderId="1" applyAlignment="1" pivotButton="0" quotePrefix="0" xfId="0">
      <alignment horizontal="center"/>
    </xf>
    <xf numFmtId="164" fontId="9" fillId="0" borderId="0" pivotButton="0" quotePrefix="0" xfId="0"/>
    <xf numFmtId="0" fontId="4" fillId="0" borderId="0" pivotButton="0" quotePrefix="0" xfId="0"/>
    <xf numFmtId="3" fontId="5" fillId="0" borderId="1" pivotButton="0" quotePrefix="0" xfId="0"/>
    <xf numFmtId="0" fontId="5" fillId="0" borderId="0" pivotButton="0" quotePrefix="0" xfId="0"/>
    <xf numFmtId="3" fontId="4" fillId="0" borderId="1" pivotButton="0" quotePrefix="0" xfId="0"/>
    <xf numFmtId="0" fontId="3" fillId="0" borderId="0" applyAlignment="1" pivotButton="0" quotePrefix="0" xfId="0">
      <alignment horizontal="center"/>
    </xf>
    <xf numFmtId="3" fontId="5" fillId="3" borderId="1" pivotButton="0" quotePrefix="0" xfId="0"/>
    <xf numFmtId="9" fontId="9" fillId="0" borderId="0" pivotButton="0" quotePrefix="0" xfId="0"/>
    <xf numFmtId="0" fontId="6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7" fillId="4" borderId="0" pivotButton="0" quotePrefix="0" xfId="0"/>
    <xf numFmtId="166" fontId="7" fillId="4" borderId="0" pivotButton="0" quotePrefix="0" xfId="0"/>
    <xf numFmtId="3" fontId="7" fillId="4" borderId="0" pivotButton="0" quotePrefix="0" xfId="0"/>
    <xf numFmtId="166" fontId="5" fillId="0" borderId="0" pivotButton="0" quotePrefix="0" xfId="0"/>
    <xf numFmtId="9" fontId="5" fillId="0" borderId="0" pivotButton="0" quotePrefix="0" xfId="0"/>
    <xf numFmtId="3" fontId="5" fillId="0" borderId="0" pivotButton="0" quotePrefix="0" xfId="0"/>
    <xf numFmtId="1" fontId="5" fillId="0" borderId="0" pivotButton="0" quotePrefix="0" xfId="0"/>
    <xf numFmtId="166" fontId="9" fillId="0" borderId="0" pivotButton="0" quotePrefix="0" xfId="0"/>
    <xf numFmtId="3" fontId="9" fillId="0" borderId="0" pivotButton="0" quotePrefix="0" xfId="0"/>
    <xf numFmtId="166" fontId="4" fillId="3" borderId="1" pivotButton="0" quotePrefix="0" xfId="0"/>
    <xf numFmtId="3" fontId="4" fillId="3" borderId="1" pivotButton="0" quotePrefix="0" xfId="0"/>
    <xf numFmtId="0" fontId="6" fillId="0" borderId="0" pivotButton="0" quotePrefix="0" xfId="0"/>
    <xf numFmtId="0" fontId="9" fillId="0" borderId="1" pivotButton="0" quotePrefix="0" xfId="0"/>
    <xf numFmtId="0" fontId="9" fillId="3" borderId="1" pivotButton="0" quotePrefix="0" xfId="0"/>
    <xf numFmtId="9" fontId="9" fillId="3" borderId="1" pivotButton="0" quotePrefix="0" xfId="0"/>
    <xf numFmtId="0" fontId="8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7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Платёжный календарь на 13 недель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>
      <c r="A2" s="3" t="inlineStr">
        <is>
          <t>Всё считается само из листов «Приход», «Платежи» и «Настройки». Вводить здесь нужно только факт прихода в строке 24, когда неделя закончилась.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A3" s="4" t="inlineStr">
        <is>
          <t>ПРИМЕР: календарь заполнен условными данными. Поменяйте дату начала и остаток на листе «Настройки», очистите примеры на листах «Приход» и «Платежи».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</row>
    <row r="5">
      <c r="A5" s="2" t="n"/>
      <c r="B5" s="5" t="inlineStr">
        <is>
          <t>Неделя</t>
        </is>
      </c>
      <c r="C5" s="6" t="n">
        <v>1</v>
      </c>
      <c r="D5" s="6" t="n">
        <v>2</v>
      </c>
      <c r="E5" s="6" t="n">
        <v>3</v>
      </c>
      <c r="F5" s="6" t="n">
        <v>4</v>
      </c>
      <c r="G5" s="6" t="n">
        <v>5</v>
      </c>
      <c r="H5" s="6" t="n">
        <v>6</v>
      </c>
      <c r="I5" s="6" t="n">
        <v>7</v>
      </c>
      <c r="J5" s="6" t="n">
        <v>8</v>
      </c>
      <c r="K5" s="6" t="n">
        <v>9</v>
      </c>
      <c r="L5" s="6" t="n">
        <v>10</v>
      </c>
      <c r="M5" s="6" t="n">
        <v>11</v>
      </c>
      <c r="N5" s="6" t="n">
        <v>12</v>
      </c>
      <c r="O5" s="6" t="n">
        <v>13</v>
      </c>
      <c r="P5" s="5" t="inlineStr">
        <is>
          <t>Позже</t>
        </is>
      </c>
    </row>
    <row r="6">
      <c r="A6" s="2" t="n"/>
      <c r="B6" s="2" t="inlineStr">
        <is>
          <t>с</t>
        </is>
      </c>
      <c r="C6" s="7">
        <f>'Настройки'!$C$4+7*(C$5-1)</f>
        <v/>
      </c>
      <c r="D6" s="7">
        <f>'Настройки'!$C$4+7*(D$5-1)</f>
        <v/>
      </c>
      <c r="E6" s="7">
        <f>'Настройки'!$C$4+7*(E$5-1)</f>
        <v/>
      </c>
      <c r="F6" s="7">
        <f>'Настройки'!$C$4+7*(F$5-1)</f>
        <v/>
      </c>
      <c r="G6" s="7">
        <f>'Настройки'!$C$4+7*(G$5-1)</f>
        <v/>
      </c>
      <c r="H6" s="7">
        <f>'Настройки'!$C$4+7*(H$5-1)</f>
        <v/>
      </c>
      <c r="I6" s="7">
        <f>'Настройки'!$C$4+7*(I$5-1)</f>
        <v/>
      </c>
      <c r="J6" s="7">
        <f>'Настройки'!$C$4+7*(J$5-1)</f>
        <v/>
      </c>
      <c r="K6" s="7">
        <f>'Настройки'!$C$4+7*(K$5-1)</f>
        <v/>
      </c>
      <c r="L6" s="7">
        <f>'Настройки'!$C$4+7*(L$5-1)</f>
        <v/>
      </c>
      <c r="M6" s="7">
        <f>'Настройки'!$C$4+7*(M$5-1)</f>
        <v/>
      </c>
      <c r="N6" s="7">
        <f>'Настройки'!$C$4+7*(N$5-1)</f>
        <v/>
      </c>
      <c r="O6" s="7">
        <f>'Настройки'!$C$4+7*(O$5-1)</f>
        <v/>
      </c>
      <c r="P6" s="2" t="n"/>
    </row>
    <row r="7">
      <c r="A7" s="2" t="n"/>
      <c r="B7" s="2" t="inlineStr">
        <is>
          <t>по</t>
        </is>
      </c>
      <c r="C7" s="7">
        <f>C6+6</f>
        <v/>
      </c>
      <c r="D7" s="7">
        <f>D6+6</f>
        <v/>
      </c>
      <c r="E7" s="7">
        <f>E6+6</f>
        <v/>
      </c>
      <c r="F7" s="7">
        <f>F6+6</f>
        <v/>
      </c>
      <c r="G7" s="7">
        <f>G6+6</f>
        <v/>
      </c>
      <c r="H7" s="7">
        <f>H6+6</f>
        <v/>
      </c>
      <c r="I7" s="7">
        <f>I6+6</f>
        <v/>
      </c>
      <c r="J7" s="7">
        <f>J6+6</f>
        <v/>
      </c>
      <c r="K7" s="7">
        <f>K6+6</f>
        <v/>
      </c>
      <c r="L7" s="7">
        <f>L6+6</f>
        <v/>
      </c>
      <c r="M7" s="7">
        <f>M6+6</f>
        <v/>
      </c>
      <c r="N7" s="7">
        <f>N6+6</f>
        <v/>
      </c>
      <c r="O7" s="7">
        <f>O6+6</f>
        <v/>
      </c>
      <c r="P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</row>
    <row r="9">
      <c r="A9" s="2" t="n"/>
      <c r="B9" s="8" t="inlineStr">
        <is>
          <t>Остаток на начало недели</t>
        </is>
      </c>
      <c r="C9" s="9">
        <f>'Настройки'!$C$5</f>
        <v/>
      </c>
      <c r="D9" s="9">
        <f>C14</f>
        <v/>
      </c>
      <c r="E9" s="9">
        <f>D14</f>
        <v/>
      </c>
      <c r="F9" s="9">
        <f>E14</f>
        <v/>
      </c>
      <c r="G9" s="9">
        <f>F14</f>
        <v/>
      </c>
      <c r="H9" s="9">
        <f>G14</f>
        <v/>
      </c>
      <c r="I9" s="9">
        <f>H14</f>
        <v/>
      </c>
      <c r="J9" s="9">
        <f>I14</f>
        <v/>
      </c>
      <c r="K9" s="9">
        <f>J14</f>
        <v/>
      </c>
      <c r="L9" s="9">
        <f>K14</f>
        <v/>
      </c>
      <c r="M9" s="9">
        <f>L14</f>
        <v/>
      </c>
      <c r="N9" s="9">
        <f>M14</f>
        <v/>
      </c>
      <c r="O9" s="9">
        <f>N14</f>
        <v/>
      </c>
      <c r="P9" s="9" t="n"/>
    </row>
    <row r="10">
      <c r="A10" s="2" t="n"/>
      <c r="B10" s="10" t="inlineStr">
        <is>
          <t>Приход из дебиторки с поправкой</t>
        </is>
      </c>
      <c r="C10" s="9">
        <f>SUMIFS('Приход'!$I$6:$I$305,'Приход'!$K$6:$K$305,C$5)</f>
        <v/>
      </c>
      <c r="D10" s="9">
        <f>SUMIFS('Приход'!$I$6:$I$305,'Приход'!$K$6:$K$305,D$5)</f>
        <v/>
      </c>
      <c r="E10" s="9">
        <f>SUMIFS('Приход'!$I$6:$I$305,'Приход'!$K$6:$K$305,E$5)</f>
        <v/>
      </c>
      <c r="F10" s="9">
        <f>SUMIFS('Приход'!$I$6:$I$305,'Приход'!$K$6:$K$305,F$5)</f>
        <v/>
      </c>
      <c r="G10" s="9">
        <f>SUMIFS('Приход'!$I$6:$I$305,'Приход'!$K$6:$K$305,G$5)</f>
        <v/>
      </c>
      <c r="H10" s="9">
        <f>SUMIFS('Приход'!$I$6:$I$305,'Приход'!$K$6:$K$305,H$5)</f>
        <v/>
      </c>
      <c r="I10" s="9">
        <f>SUMIFS('Приход'!$I$6:$I$305,'Приход'!$K$6:$K$305,I$5)</f>
        <v/>
      </c>
      <c r="J10" s="9">
        <f>SUMIFS('Приход'!$I$6:$I$305,'Приход'!$K$6:$K$305,J$5)</f>
        <v/>
      </c>
      <c r="K10" s="9">
        <f>SUMIFS('Приход'!$I$6:$I$305,'Приход'!$K$6:$K$305,K$5)</f>
        <v/>
      </c>
      <c r="L10" s="9">
        <f>SUMIFS('Приход'!$I$6:$I$305,'Приход'!$K$6:$K$305,L$5)</f>
        <v/>
      </c>
      <c r="M10" s="9">
        <f>SUMIFS('Приход'!$I$6:$I$305,'Приход'!$K$6:$K$305,M$5)</f>
        <v/>
      </c>
      <c r="N10" s="9">
        <f>SUMIFS('Приход'!$I$6:$I$305,'Приход'!$K$6:$K$305,N$5)</f>
        <v/>
      </c>
      <c r="O10" s="9">
        <f>SUMIFS('Приход'!$I$6:$I$305,'Приход'!$K$6:$K$305,O$5)</f>
        <v/>
      </c>
      <c r="P10" s="9">
        <f>SUMIFS('Приход'!$I$6:$I$305,'Приход'!$K$6:$K$305,"&gt;13")</f>
        <v/>
      </c>
    </row>
    <row r="11">
      <c r="A11" s="2" t="n"/>
      <c r="B11" s="10" t="inlineStr">
        <is>
          <t>Платежи</t>
        </is>
      </c>
      <c r="C11" s="9">
        <f>SUMIFS('Платежи'!$D$6:$D$305,'Платежи'!$F$6:$F$305,C$5)</f>
        <v/>
      </c>
      <c r="D11" s="9">
        <f>SUMIFS('Платежи'!$D$6:$D$305,'Платежи'!$F$6:$F$305,D$5)</f>
        <v/>
      </c>
      <c r="E11" s="9">
        <f>SUMIFS('Платежи'!$D$6:$D$305,'Платежи'!$F$6:$F$305,E$5)</f>
        <v/>
      </c>
      <c r="F11" s="9">
        <f>SUMIFS('Платежи'!$D$6:$D$305,'Платежи'!$F$6:$F$305,F$5)</f>
        <v/>
      </c>
      <c r="G11" s="9">
        <f>SUMIFS('Платежи'!$D$6:$D$305,'Платежи'!$F$6:$F$305,G$5)</f>
        <v/>
      </c>
      <c r="H11" s="9">
        <f>SUMIFS('Платежи'!$D$6:$D$305,'Платежи'!$F$6:$F$305,H$5)</f>
        <v/>
      </c>
      <c r="I11" s="9">
        <f>SUMIFS('Платежи'!$D$6:$D$305,'Платежи'!$F$6:$F$305,I$5)</f>
        <v/>
      </c>
      <c r="J11" s="9">
        <f>SUMIFS('Платежи'!$D$6:$D$305,'Платежи'!$F$6:$F$305,J$5)</f>
        <v/>
      </c>
      <c r="K11" s="9">
        <f>SUMIFS('Платежи'!$D$6:$D$305,'Платежи'!$F$6:$F$305,K$5)</f>
        <v/>
      </c>
      <c r="L11" s="9">
        <f>SUMIFS('Платежи'!$D$6:$D$305,'Платежи'!$F$6:$F$305,L$5)</f>
        <v/>
      </c>
      <c r="M11" s="9">
        <f>SUMIFS('Платежи'!$D$6:$D$305,'Платежи'!$F$6:$F$305,M$5)</f>
        <v/>
      </c>
      <c r="N11" s="9">
        <f>SUMIFS('Платежи'!$D$6:$D$305,'Платежи'!$F$6:$F$305,N$5)</f>
        <v/>
      </c>
      <c r="O11" s="9">
        <f>SUMIFS('Платежи'!$D$6:$D$305,'Платежи'!$F$6:$F$305,O$5)</f>
        <v/>
      </c>
      <c r="P11" s="9">
        <f>SUMIFS('Платежи'!$D$6:$D$305,'Платежи'!$F$6:$F$305,"&gt;13")</f>
        <v/>
      </c>
    </row>
    <row r="12">
      <c r="A12" s="2" t="n"/>
      <c r="B12" s="10" t="inlineStr">
        <is>
          <t xml:space="preserve">   в т. ч. обязательные</t>
        </is>
      </c>
      <c r="C12" s="9">
        <f>SUMIFS('Платежи'!$D$6:$D$305,'Платежи'!$F$6:$F$305,C$5,'Платежи'!$E$6:$E$305,"да")</f>
        <v/>
      </c>
      <c r="D12" s="9">
        <f>SUMIFS('Платежи'!$D$6:$D$305,'Платежи'!$F$6:$F$305,D$5,'Платежи'!$E$6:$E$305,"да")</f>
        <v/>
      </c>
      <c r="E12" s="9">
        <f>SUMIFS('Платежи'!$D$6:$D$305,'Платежи'!$F$6:$F$305,E$5,'Платежи'!$E$6:$E$305,"да")</f>
        <v/>
      </c>
      <c r="F12" s="9">
        <f>SUMIFS('Платежи'!$D$6:$D$305,'Платежи'!$F$6:$F$305,F$5,'Платежи'!$E$6:$E$305,"да")</f>
        <v/>
      </c>
      <c r="G12" s="9">
        <f>SUMIFS('Платежи'!$D$6:$D$305,'Платежи'!$F$6:$F$305,G$5,'Платежи'!$E$6:$E$305,"да")</f>
        <v/>
      </c>
      <c r="H12" s="9">
        <f>SUMIFS('Платежи'!$D$6:$D$305,'Платежи'!$F$6:$F$305,H$5,'Платежи'!$E$6:$E$305,"да")</f>
        <v/>
      </c>
      <c r="I12" s="9">
        <f>SUMIFS('Платежи'!$D$6:$D$305,'Платежи'!$F$6:$F$305,I$5,'Платежи'!$E$6:$E$305,"да")</f>
        <v/>
      </c>
      <c r="J12" s="9">
        <f>SUMIFS('Платежи'!$D$6:$D$305,'Платежи'!$F$6:$F$305,J$5,'Платежи'!$E$6:$E$305,"да")</f>
        <v/>
      </c>
      <c r="K12" s="9">
        <f>SUMIFS('Платежи'!$D$6:$D$305,'Платежи'!$F$6:$F$305,K$5,'Платежи'!$E$6:$E$305,"да")</f>
        <v/>
      </c>
      <c r="L12" s="9">
        <f>SUMIFS('Платежи'!$D$6:$D$305,'Платежи'!$F$6:$F$305,L$5,'Платежи'!$E$6:$E$305,"да")</f>
        <v/>
      </c>
      <c r="M12" s="9">
        <f>SUMIFS('Платежи'!$D$6:$D$305,'Платежи'!$F$6:$F$305,M$5,'Платежи'!$E$6:$E$305,"да")</f>
        <v/>
      </c>
      <c r="N12" s="9">
        <f>SUMIFS('Платежи'!$D$6:$D$305,'Платежи'!$F$6:$F$305,N$5,'Платежи'!$E$6:$E$305,"да")</f>
        <v/>
      </c>
      <c r="O12" s="9">
        <f>SUMIFS('Платежи'!$D$6:$D$305,'Платежи'!$F$6:$F$305,O$5,'Платежи'!$E$6:$E$305,"да")</f>
        <v/>
      </c>
      <c r="P12" s="9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</row>
    <row r="14">
      <c r="A14" s="2" t="n"/>
      <c r="B14" s="8" t="inlineStr">
        <is>
          <t>Остаток на конец недели</t>
        </is>
      </c>
      <c r="C14" s="11">
        <f>C9+C10-C11</f>
        <v/>
      </c>
      <c r="D14" s="11">
        <f>D9+D10-D11</f>
        <v/>
      </c>
      <c r="E14" s="11">
        <f>E9+E10-E11</f>
        <v/>
      </c>
      <c r="F14" s="11">
        <f>F9+F10-F11</f>
        <v/>
      </c>
      <c r="G14" s="11">
        <f>G9+G10-G11</f>
        <v/>
      </c>
      <c r="H14" s="11">
        <f>H9+H10-H11</f>
        <v/>
      </c>
      <c r="I14" s="11">
        <f>I9+I10-I11</f>
        <v/>
      </c>
      <c r="J14" s="11">
        <f>J9+J10-J11</f>
        <v/>
      </c>
      <c r="K14" s="11">
        <f>K9+K10-K11</f>
        <v/>
      </c>
      <c r="L14" s="11">
        <f>L9+L10-L11</f>
        <v/>
      </c>
      <c r="M14" s="11">
        <f>M9+M10-M11</f>
        <v/>
      </c>
      <c r="N14" s="11">
        <f>N9+N10-N11</f>
        <v/>
      </c>
      <c r="O14" s="11">
        <f>O9+O10-O11</f>
        <v/>
      </c>
      <c r="P14" s="11" t="n"/>
    </row>
    <row r="15">
      <c r="A15" s="2" t="n"/>
      <c r="B15" s="10" t="inlineStr">
        <is>
          <t>Сигнал</t>
        </is>
      </c>
      <c r="C15" s="12">
        <f>IF(C14&lt;0,"РАЗРЫВ",IF(C14&lt;'Настройки'!$C$6,"ниже минимума",""))</f>
        <v/>
      </c>
      <c r="D15" s="12">
        <f>IF(D14&lt;0,"РАЗРЫВ",IF(D14&lt;'Настройки'!$C$6,"ниже минимума",""))</f>
        <v/>
      </c>
      <c r="E15" s="12">
        <f>IF(E14&lt;0,"РАЗРЫВ",IF(E14&lt;'Настройки'!$C$6,"ниже минимума",""))</f>
        <v/>
      </c>
      <c r="F15" s="12">
        <f>IF(F14&lt;0,"РАЗРЫВ",IF(F14&lt;'Настройки'!$C$6,"ниже минимума",""))</f>
        <v/>
      </c>
      <c r="G15" s="12">
        <f>IF(G14&lt;0,"РАЗРЫВ",IF(G14&lt;'Настройки'!$C$6,"ниже минимума",""))</f>
        <v/>
      </c>
      <c r="H15" s="12">
        <f>IF(H14&lt;0,"РАЗРЫВ",IF(H14&lt;'Настройки'!$C$6,"ниже минимума",""))</f>
        <v/>
      </c>
      <c r="I15" s="12">
        <f>IF(I14&lt;0,"РАЗРЫВ",IF(I14&lt;'Настройки'!$C$6,"ниже минимума",""))</f>
        <v/>
      </c>
      <c r="J15" s="12">
        <f>IF(J14&lt;0,"РАЗРЫВ",IF(J14&lt;'Настройки'!$C$6,"ниже минимума",""))</f>
        <v/>
      </c>
      <c r="K15" s="12">
        <f>IF(K14&lt;0,"РАЗРЫВ",IF(K14&lt;'Настройки'!$C$6,"ниже минимума",""))</f>
        <v/>
      </c>
      <c r="L15" s="12">
        <f>IF(L14&lt;0,"РАЗРЫВ",IF(L14&lt;'Настройки'!$C$6,"ниже минимума",""))</f>
        <v/>
      </c>
      <c r="M15" s="12">
        <f>IF(M14&lt;0,"РАЗРЫВ",IF(M14&lt;'Настройки'!$C$6,"ниже минимума",""))</f>
        <v/>
      </c>
      <c r="N15" s="12">
        <f>IF(N14&lt;0,"РАЗРЫВ",IF(N14&lt;'Настройки'!$C$6,"ниже минимума",""))</f>
        <v/>
      </c>
      <c r="O15" s="12">
        <f>IF(O14&lt;0,"РАЗРЫВ",IF(O14&lt;'Настройки'!$C$6,"ниже минимума",""))</f>
        <v/>
      </c>
      <c r="P15" s="2" t="n"/>
    </row>
    <row r="16">
      <c r="A16" s="2" t="n"/>
      <c r="B16" s="10" t="inlineStr">
        <is>
          <t>Не хватает до неснижаемого остатка</t>
        </is>
      </c>
      <c r="C16" s="9">
        <f>MAX(0,'Настройки'!$C$6-C14)</f>
        <v/>
      </c>
      <c r="D16" s="9">
        <f>MAX(0,'Настройки'!$C$6-D14)</f>
        <v/>
      </c>
      <c r="E16" s="9">
        <f>MAX(0,'Настройки'!$C$6-E14)</f>
        <v/>
      </c>
      <c r="F16" s="9">
        <f>MAX(0,'Настройки'!$C$6-F14)</f>
        <v/>
      </c>
      <c r="G16" s="9">
        <f>MAX(0,'Настройки'!$C$6-G14)</f>
        <v/>
      </c>
      <c r="H16" s="9">
        <f>MAX(0,'Настройки'!$C$6-H14)</f>
        <v/>
      </c>
      <c r="I16" s="9">
        <f>MAX(0,'Настройки'!$C$6-I14)</f>
        <v/>
      </c>
      <c r="J16" s="9">
        <f>MAX(0,'Настройки'!$C$6-J14)</f>
        <v/>
      </c>
      <c r="K16" s="9">
        <f>MAX(0,'Настройки'!$C$6-K14)</f>
        <v/>
      </c>
      <c r="L16" s="9">
        <f>MAX(0,'Настройки'!$C$6-L14)</f>
        <v/>
      </c>
      <c r="M16" s="9">
        <f>MAX(0,'Настройки'!$C$6-M14)</f>
        <v/>
      </c>
      <c r="N16" s="9">
        <f>MAX(0,'Настройки'!$C$6-N14)</f>
        <v/>
      </c>
      <c r="O16" s="9">
        <f>MAX(0,'Настройки'!$C$6-O14)</f>
        <v/>
      </c>
      <c r="P16" s="9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</row>
    <row r="18">
      <c r="A18" s="2" t="n"/>
      <c r="B18" s="8" t="inlineStr">
        <is>
          <t>Для сравнения: строго по срокам оплаты</t>
        </is>
      </c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</row>
    <row r="19">
      <c r="A19" s="2" t="n"/>
      <c r="B19" s="10" t="inlineStr">
        <is>
          <t>Приход по срокам, без поправки</t>
        </is>
      </c>
      <c r="C19" s="9">
        <f>SUMIFS('Приход'!$D$6:$D$305,'Приход'!$J$6:$J$305,C$5)</f>
        <v/>
      </c>
      <c r="D19" s="9">
        <f>SUMIFS('Приход'!$D$6:$D$305,'Приход'!$J$6:$J$305,D$5)</f>
        <v/>
      </c>
      <c r="E19" s="9">
        <f>SUMIFS('Приход'!$D$6:$D$305,'Приход'!$J$6:$J$305,E$5)</f>
        <v/>
      </c>
      <c r="F19" s="9">
        <f>SUMIFS('Приход'!$D$6:$D$305,'Приход'!$J$6:$J$305,F$5)</f>
        <v/>
      </c>
      <c r="G19" s="9">
        <f>SUMIFS('Приход'!$D$6:$D$305,'Приход'!$J$6:$J$305,G$5)</f>
        <v/>
      </c>
      <c r="H19" s="9">
        <f>SUMIFS('Приход'!$D$6:$D$305,'Приход'!$J$6:$J$305,H$5)</f>
        <v/>
      </c>
      <c r="I19" s="9">
        <f>SUMIFS('Приход'!$D$6:$D$305,'Приход'!$J$6:$J$305,I$5)</f>
        <v/>
      </c>
      <c r="J19" s="9">
        <f>SUMIFS('Приход'!$D$6:$D$305,'Приход'!$J$6:$J$305,J$5)</f>
        <v/>
      </c>
      <c r="K19" s="9">
        <f>SUMIFS('Приход'!$D$6:$D$305,'Приход'!$J$6:$J$305,K$5)</f>
        <v/>
      </c>
      <c r="L19" s="9">
        <f>SUMIFS('Приход'!$D$6:$D$305,'Приход'!$J$6:$J$305,L$5)</f>
        <v/>
      </c>
      <c r="M19" s="9">
        <f>SUMIFS('Приход'!$D$6:$D$305,'Приход'!$J$6:$J$305,M$5)</f>
        <v/>
      </c>
      <c r="N19" s="9">
        <f>SUMIFS('Приход'!$D$6:$D$305,'Приход'!$J$6:$J$305,N$5)</f>
        <v/>
      </c>
      <c r="O19" s="9">
        <f>SUMIFS('Приход'!$D$6:$D$305,'Приход'!$J$6:$J$305,O$5)</f>
        <v/>
      </c>
      <c r="P19" s="9">
        <f>SUMIFS('Приход'!$D$6:$D$305,'Приход'!$J$6:$J$305,"&gt;13")</f>
        <v/>
      </c>
    </row>
    <row r="20">
      <c r="A20" s="2" t="n"/>
      <c r="B20" s="10" t="inlineStr">
        <is>
          <t>Остаток на конец по срокам</t>
        </is>
      </c>
      <c r="C20" s="11">
        <f>'Настройки'!$C$5+C19-C11</f>
        <v/>
      </c>
      <c r="D20" s="11">
        <f>C20+D19-D11</f>
        <v/>
      </c>
      <c r="E20" s="11">
        <f>D20+E19-E11</f>
        <v/>
      </c>
      <c r="F20" s="11">
        <f>E20+F19-F11</f>
        <v/>
      </c>
      <c r="G20" s="11">
        <f>F20+G19-G11</f>
        <v/>
      </c>
      <c r="H20" s="11">
        <f>G20+H19-H11</f>
        <v/>
      </c>
      <c r="I20" s="11">
        <f>H20+I19-I11</f>
        <v/>
      </c>
      <c r="J20" s="11">
        <f>I20+J19-J11</f>
        <v/>
      </c>
      <c r="K20" s="11">
        <f>J20+K19-K11</f>
        <v/>
      </c>
      <c r="L20" s="11">
        <f>K20+L19-L11</f>
        <v/>
      </c>
      <c r="M20" s="11">
        <f>L20+M19-M11</f>
        <v/>
      </c>
      <c r="N20" s="11">
        <f>M20+N19-N11</f>
        <v/>
      </c>
      <c r="O20" s="11">
        <f>N20+O19-O11</f>
        <v/>
      </c>
      <c r="P20" s="11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</row>
    <row r="22">
      <c r="A22" s="2" t="n"/>
      <c r="B22" s="8" t="inlineStr">
        <is>
          <t>План-факт</t>
        </is>
      </c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</row>
    <row r="23">
      <c r="A23" s="2" t="n"/>
      <c r="B23" s="10" t="inlineStr">
        <is>
          <t>Приход с поправкой (план)</t>
        </is>
      </c>
      <c r="C23" s="9">
        <f>C10</f>
        <v/>
      </c>
      <c r="D23" s="9">
        <f>D10</f>
        <v/>
      </c>
      <c r="E23" s="9">
        <f>E10</f>
        <v/>
      </c>
      <c r="F23" s="9">
        <f>F10</f>
        <v/>
      </c>
      <c r="G23" s="9">
        <f>G10</f>
        <v/>
      </c>
      <c r="H23" s="9">
        <f>H10</f>
        <v/>
      </c>
      <c r="I23" s="9">
        <f>I10</f>
        <v/>
      </c>
      <c r="J23" s="9">
        <f>J10</f>
        <v/>
      </c>
      <c r="K23" s="9">
        <f>K10</f>
        <v/>
      </c>
      <c r="L23" s="9">
        <f>L10</f>
        <v/>
      </c>
      <c r="M23" s="9">
        <f>M10</f>
        <v/>
      </c>
      <c r="N23" s="9">
        <f>N10</f>
        <v/>
      </c>
      <c r="O23" s="9">
        <f>O10</f>
        <v/>
      </c>
      <c r="P23" s="9" t="n"/>
    </row>
    <row r="24">
      <c r="A24" s="2" t="n"/>
      <c r="B24" s="10" t="inlineStr">
        <is>
          <t>Факт прихода — впишите после недели</t>
        </is>
      </c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9" t="n"/>
    </row>
    <row r="25">
      <c r="A25" s="2" t="n"/>
      <c r="B25" s="10" t="inlineStr">
        <is>
          <t>Выполнение плана</t>
        </is>
      </c>
      <c r="C25" s="14">
        <f>IF(OR(C24="",N(C23)=0),"",C24/C23)</f>
        <v/>
      </c>
      <c r="D25" s="14">
        <f>IF(OR(D24="",N(D23)=0),"",D24/D23)</f>
        <v/>
      </c>
      <c r="E25" s="14">
        <f>IF(OR(E24="",N(E23)=0),"",E24/E23)</f>
        <v/>
      </c>
      <c r="F25" s="14">
        <f>IF(OR(F24="",N(F23)=0),"",F24/F23)</f>
        <v/>
      </c>
      <c r="G25" s="14">
        <f>IF(OR(G24="",N(G23)=0),"",G24/G23)</f>
        <v/>
      </c>
      <c r="H25" s="14">
        <f>IF(OR(H24="",N(H23)=0),"",H24/H23)</f>
        <v/>
      </c>
      <c r="I25" s="14">
        <f>IF(OR(I24="",N(I23)=0),"",I24/I23)</f>
        <v/>
      </c>
      <c r="J25" s="14">
        <f>IF(OR(J24="",N(J23)=0),"",J24/J23)</f>
        <v/>
      </c>
      <c r="K25" s="14">
        <f>IF(OR(K24="",N(K23)=0),"",K24/K23)</f>
        <v/>
      </c>
      <c r="L25" s="14">
        <f>IF(OR(L24="",N(L23)=0),"",L24/L23)</f>
        <v/>
      </c>
      <c r="M25" s="14">
        <f>IF(OR(M24="",N(M23)=0),"",M24/M23)</f>
        <v/>
      </c>
      <c r="N25" s="14">
        <f>IF(OR(N24="",N(N23)=0),"",N24/N23)</f>
        <v/>
      </c>
      <c r="O25" s="14">
        <f>IF(OR(O24="",N(O23)=0),"",O24/O23)</f>
        <v/>
      </c>
      <c r="P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</row>
    <row r="27" ht="30" customHeight="1">
      <c r="A27" s="2" t="n"/>
      <c r="B27" s="15" t="inlineStr">
        <is>
          <t>Приход с поправкой: каждый документ сдвинут на типичное опоздание клиента и умножен на вероятность оплаты по его оценке (лист «Настройки»). Строка «по срокам» — как выглядел бы календарь, если бы все платили день в день.</t>
        </is>
      </c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</row>
  </sheetData>
  <mergeCells count="1">
    <mergeCell ref="B27:P27"/>
  </mergeCells>
  <conditionalFormatting sqref="C14:O14">
    <cfRule type="cellIs" priority="1" operator="lessThan" dxfId="0">
      <formula>0</formula>
    </cfRule>
    <cfRule type="expression" priority="2" dxfId="1">
      <formula>AND(C14&gt;=0,C14&lt;'Настройки'!$C$6)</formula>
    </cfRule>
  </conditionalFormatting>
  <conditionalFormatting sqref="C20:O20">
    <cfRule type="cellIs" priority="3" operator="less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30" customWidth="1" min="2" max="2"/>
    <col width="15" customWidth="1" min="3" max="3"/>
    <col width="16" customWidth="1" min="4" max="4"/>
    <col width="11" customWidth="1" min="5" max="5"/>
    <col width="13" customWidth="1" min="6" max="6"/>
    <col width="14" customWidth="1" min="7" max="7"/>
    <col width="12" customWidth="1" min="8" max="8"/>
    <col width="16" customWidth="1" min="9" max="9"/>
    <col width="11" customWidth="1" min="10" max="10"/>
    <col width="12" customWidth="1" min="11" max="11"/>
  </cols>
  <sheetData>
    <row r="1">
      <c r="A1" s="1" t="inlineStr">
        <is>
          <t>Приход: неоплаченные документы покупателей и обещания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Колонки A–F заполняете вы: из выгрузки дебиторки и из обещаний клиентов. Колонки G–K считаются сами. Оценка — A, B, C или Н (новый клиент); пусто считается как Н.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4" t="inlineStr">
        <is>
          <t>ПРИМЕР: строки 6–21 заполнены условными данными. Удалите их (колонки A–F) и вставьте свои.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4">
      <c r="A4" s="2" t="n"/>
      <c r="B4" s="2" t="n"/>
      <c r="C4" s="2" t="n"/>
      <c r="D4" s="2" t="n"/>
      <c r="E4" s="2" t="n"/>
      <c r="F4" s="2" t="n"/>
      <c r="G4" s="3" t="inlineStr">
        <is>
          <t>считается само</t>
        </is>
      </c>
      <c r="H4" s="2" t="n"/>
      <c r="I4" s="2" t="n"/>
      <c r="J4" s="2" t="n"/>
      <c r="K4" s="2" t="n"/>
    </row>
    <row r="5" ht="42" customHeight="1">
      <c r="A5" s="16" t="inlineStr">
        <is>
          <t>Контрагент</t>
        </is>
      </c>
      <c r="B5" s="16" t="inlineStr">
        <is>
          <t>Документ или основание</t>
        </is>
      </c>
      <c r="C5" s="16" t="inlineStr">
        <is>
          <t>Срок оплаты / дата обещания</t>
        </is>
      </c>
      <c r="D5" s="16" t="inlineStr">
        <is>
          <t>Сумма к получению, ₸</t>
        </is>
      </c>
      <c r="E5" s="16" t="inlineStr">
        <is>
          <t>Оценка (A/B/C/Н)</t>
        </is>
      </c>
      <c r="F5" s="16" t="inlineStr">
        <is>
          <t>Тип (срок / обещание)</t>
        </is>
      </c>
      <c r="G5" s="16" t="inlineStr">
        <is>
          <t>Ожидаемая дата</t>
        </is>
      </c>
      <c r="H5" s="16" t="inlineStr">
        <is>
          <t>Вероятность</t>
        </is>
      </c>
      <c r="I5" s="16" t="inlineStr">
        <is>
          <t>Ожидаемая сумма, ₸</t>
        </is>
      </c>
      <c r="J5" s="16" t="inlineStr">
        <is>
          <t>Неделя по сроку</t>
        </is>
      </c>
      <c r="K5" s="16" t="inlineStr">
        <is>
          <t>Неделя с поправкой</t>
        </is>
      </c>
    </row>
    <row r="6">
      <c r="A6" s="17" t="inlineStr">
        <is>
          <t>ТОО «Нұр Құрылыс»</t>
        </is>
      </c>
      <c r="B6" s="17" t="inlineStr">
        <is>
          <t>Накладная №561</t>
        </is>
      </c>
      <c r="C6" s="18" t="n">
        <v>46307</v>
      </c>
      <c r="D6" s="19" t="n">
        <v>1980000</v>
      </c>
      <c r="E6" s="17" t="inlineStr">
        <is>
          <t>B</t>
        </is>
      </c>
      <c r="F6" s="17" t="inlineStr">
        <is>
          <t>срок</t>
        </is>
      </c>
      <c r="G6" s="20">
        <f>IF(OR($C6="",$D6=""),"",IF($F6="обещание",$C6,IF($C6&gt;='Настройки'!$C$4,$C6+IFERROR(INDEX('Настройки'!$C$10:$C$13,MATCH($E6,'Настройки'!$B$10:$B$13,0)),INDEX('Настройки'!$C$10:$C$13,4)),'Настройки'!$C$4+IFERROR(INDEX('Настройки'!$C$10:$C$13,MATCH($E6,'Настройки'!$B$10:$B$13,0)),INDEX('Настройки'!$C$10:$C$13,4)))))</f>
        <v/>
      </c>
      <c r="H6" s="21">
        <f>IF($G6="","",IF($F6="обещание",'Настройки'!$C$16,IF($C6&gt;='Настройки'!$C$4,IFERROR(INDEX('Настройки'!$D$10:$D$13,MATCH($E6,'Настройки'!$B$10:$B$13,0)),INDEX('Настройки'!$D$10:$D$13,4)),IF('Настройки'!$C$4-$C6&gt;90,'Настройки'!$C$18,IFERROR(INDEX('Настройки'!$D$10:$D$13,MATCH($E6,'Настройки'!$B$10:$B$13,0)),INDEX('Настройки'!$D$10:$D$13,4))*'Настройки'!$C$17))))</f>
        <v/>
      </c>
      <c r="I6" s="22">
        <f>IF($G6="","",$D6*$H6)</f>
        <v/>
      </c>
      <c r="J6" s="23">
        <f>IF(OR($C6="",$D6=""),"",MAX(1,INT(($C6-'Настройки'!$C$4)/7)+1))</f>
        <v/>
      </c>
      <c r="K6" s="23">
        <f>IF($G6="","",INT(($G6-'Настройки'!$C$4)/7)+1)</f>
        <v/>
      </c>
    </row>
    <row r="7">
      <c r="A7" s="17" t="inlineStr">
        <is>
          <t>ТОО «Бірлік Агро»</t>
        </is>
      </c>
      <c r="B7" s="17" t="inlineStr">
        <is>
          <t>Накладная №575</t>
        </is>
      </c>
      <c r="C7" s="18" t="n">
        <v>46316</v>
      </c>
      <c r="D7" s="19" t="n">
        <v>2650000</v>
      </c>
      <c r="E7" s="17" t="inlineStr">
        <is>
          <t>A</t>
        </is>
      </c>
      <c r="F7" s="17" t="inlineStr">
        <is>
          <t>срок</t>
        </is>
      </c>
      <c r="G7" s="20">
        <f>IF(OR($C7="",$D7=""),"",IF($F7="обещание",$C7,IF($C7&gt;='Настройки'!$C$4,$C7+IFERROR(INDEX('Настройки'!$C$10:$C$13,MATCH($E7,'Настройки'!$B$10:$B$13,0)),INDEX('Настройки'!$C$10:$C$13,4)),'Настройки'!$C$4+IFERROR(INDEX('Настройки'!$C$10:$C$13,MATCH($E7,'Настройки'!$B$10:$B$13,0)),INDEX('Настройки'!$C$10:$C$13,4)))))</f>
        <v/>
      </c>
      <c r="H7" s="21">
        <f>IF($G7="","",IF($F7="обещание",'Настройки'!$C$16,IF($C7&gt;='Настройки'!$C$4,IFERROR(INDEX('Настройки'!$D$10:$D$13,MATCH($E7,'Настройки'!$B$10:$B$13,0)),INDEX('Настройки'!$D$10:$D$13,4)),IF('Настройки'!$C$4-$C7&gt;90,'Настройки'!$C$18,IFERROR(INDEX('Настройки'!$D$10:$D$13,MATCH($E7,'Настройки'!$B$10:$B$13,0)),INDEX('Настройки'!$D$10:$D$13,4))*'Настройки'!$C$17))))</f>
        <v/>
      </c>
      <c r="I7" s="22">
        <f>IF($G7="","",$D7*$H7)</f>
        <v/>
      </c>
      <c r="J7" s="23">
        <f>IF(OR($C7="",$D7=""),"",MAX(1,INT(($C7-'Настройки'!$C$4)/7)+1))</f>
        <v/>
      </c>
      <c r="K7" s="23">
        <f>IF($G7="","",INT(($G7-'Настройки'!$C$4)/7)+1)</f>
        <v/>
      </c>
    </row>
    <row r="8">
      <c r="A8" s="17" t="inlineStr">
        <is>
          <t>ТОО «Талас Логистик»</t>
        </is>
      </c>
      <c r="B8" s="17" t="inlineStr">
        <is>
          <t>Накладная №520</t>
        </is>
      </c>
      <c r="C8" s="18" t="n">
        <v>46304</v>
      </c>
      <c r="D8" s="19" t="n">
        <v>1500000</v>
      </c>
      <c r="E8" s="17" t="inlineStr">
        <is>
          <t>C</t>
        </is>
      </c>
      <c r="F8" s="17" t="inlineStr">
        <is>
          <t>срок</t>
        </is>
      </c>
      <c r="G8" s="20">
        <f>IF(OR($C8="",$D8=""),"",IF($F8="обещание",$C8,IF($C8&gt;='Настройки'!$C$4,$C8+IFERROR(INDEX('Настройки'!$C$10:$C$13,MATCH($E8,'Настройки'!$B$10:$B$13,0)),INDEX('Настройки'!$C$10:$C$13,4)),'Настройки'!$C$4+IFERROR(INDEX('Настройки'!$C$10:$C$13,MATCH($E8,'Настройки'!$B$10:$B$13,0)),INDEX('Настройки'!$C$10:$C$13,4)))))</f>
        <v/>
      </c>
      <c r="H8" s="21">
        <f>IF($G8="","",IF($F8="обещание",'Настройки'!$C$16,IF($C8&gt;='Настройки'!$C$4,IFERROR(INDEX('Настройки'!$D$10:$D$13,MATCH($E8,'Настройки'!$B$10:$B$13,0)),INDEX('Настройки'!$D$10:$D$13,4)),IF('Настройки'!$C$4-$C8&gt;90,'Настройки'!$C$18,IFERROR(INDEX('Настройки'!$D$10:$D$13,MATCH($E8,'Настройки'!$B$10:$B$13,0)),INDEX('Настройки'!$D$10:$D$13,4))*'Настройки'!$C$17))))</f>
        <v/>
      </c>
      <c r="I8" s="22">
        <f>IF($G8="","",$D8*$H8)</f>
        <v/>
      </c>
      <c r="J8" s="23">
        <f>IF(OR($C8="",$D8=""),"",MAX(1,INT(($C8-'Настройки'!$C$4)/7)+1))</f>
        <v/>
      </c>
      <c r="K8" s="23">
        <f>IF($G8="","",INT(($G8-'Настройки'!$C$4)/7)+1)</f>
        <v/>
      </c>
    </row>
    <row r="9">
      <c r="A9" s="17" t="inlineStr">
        <is>
          <t>ТОО «Бірлік Агро»</t>
        </is>
      </c>
      <c r="B9" s="17" t="inlineStr">
        <is>
          <t>Накладная №540</t>
        </is>
      </c>
      <c r="C9" s="18" t="n">
        <v>46288</v>
      </c>
      <c r="D9" s="19" t="n">
        <v>3300000</v>
      </c>
      <c r="E9" s="17" t="inlineStr">
        <is>
          <t>A</t>
        </is>
      </c>
      <c r="F9" s="17" t="inlineStr">
        <is>
          <t>срок</t>
        </is>
      </c>
      <c r="G9" s="20">
        <f>IF(OR($C9="",$D9=""),"",IF($F9="обещание",$C9,IF($C9&gt;='Настройки'!$C$4,$C9+IFERROR(INDEX('Настройки'!$C$10:$C$13,MATCH($E9,'Настройки'!$B$10:$B$13,0)),INDEX('Настройки'!$C$10:$C$13,4)),'Настройки'!$C$4+IFERROR(INDEX('Настройки'!$C$10:$C$13,MATCH($E9,'Настройки'!$B$10:$B$13,0)),INDEX('Настройки'!$C$10:$C$13,4)))))</f>
        <v/>
      </c>
      <c r="H9" s="21">
        <f>IF($G9="","",IF($F9="обещание",'Настройки'!$C$16,IF($C9&gt;='Настройки'!$C$4,IFERROR(INDEX('Настройки'!$D$10:$D$13,MATCH($E9,'Настройки'!$B$10:$B$13,0)),INDEX('Настройки'!$D$10:$D$13,4)),IF('Настройки'!$C$4-$C9&gt;90,'Настройки'!$C$18,IFERROR(INDEX('Настройки'!$D$10:$D$13,MATCH($E9,'Настройки'!$B$10:$B$13,0)),INDEX('Настройки'!$D$10:$D$13,4))*'Настройки'!$C$17))))</f>
        <v/>
      </c>
      <c r="I9" s="22">
        <f>IF($G9="","",$D9*$H9)</f>
        <v/>
      </c>
      <c r="J9" s="23">
        <f>IF(OR($C9="",$D9=""),"",MAX(1,INT(($C9-'Настройки'!$C$4)/7)+1))</f>
        <v/>
      </c>
      <c r="K9" s="23">
        <f>IF($G9="","",INT(($G9-'Настройки'!$C$4)/7)+1)</f>
        <v/>
      </c>
    </row>
    <row r="10">
      <c r="A10" s="17" t="inlineStr">
        <is>
          <t>ТОО «Арай Маркет»</t>
        </is>
      </c>
      <c r="B10" s="17" t="inlineStr">
        <is>
          <t>Накладная №470</t>
        </is>
      </c>
      <c r="C10" s="18" t="n">
        <v>46239</v>
      </c>
      <c r="D10" s="19" t="n">
        <v>450000</v>
      </c>
      <c r="E10" s="17" t="inlineStr">
        <is>
          <t>B</t>
        </is>
      </c>
      <c r="F10" s="17" t="inlineStr">
        <is>
          <t>срок</t>
        </is>
      </c>
      <c r="G10" s="20">
        <f>IF(OR($C10="",$D10=""),"",IF($F10="обещание",$C10,IF($C10&gt;='Настройки'!$C$4,$C10+IFERROR(INDEX('Настройки'!$C$10:$C$13,MATCH($E10,'Настройки'!$B$10:$B$13,0)),INDEX('Настройки'!$C$10:$C$13,4)),'Настройки'!$C$4+IFERROR(INDEX('Настройки'!$C$10:$C$13,MATCH($E10,'Настройки'!$B$10:$B$13,0)),INDEX('Настройки'!$C$10:$C$13,4)))))</f>
        <v/>
      </c>
      <c r="H10" s="21">
        <f>IF($G10="","",IF($F10="обещание",'Настройки'!$C$16,IF($C10&gt;='Настройки'!$C$4,IFERROR(INDEX('Настройки'!$D$10:$D$13,MATCH($E10,'Настройки'!$B$10:$B$13,0)),INDEX('Настройки'!$D$10:$D$13,4)),IF('Настройки'!$C$4-$C10&gt;90,'Настройки'!$C$18,IFERROR(INDEX('Настройки'!$D$10:$D$13,MATCH($E10,'Настройки'!$B$10:$B$13,0)),INDEX('Настройки'!$D$10:$D$13,4))*'Настройки'!$C$17))))</f>
        <v/>
      </c>
      <c r="I10" s="22">
        <f>IF($G10="","",$D10*$H10)</f>
        <v/>
      </c>
      <c r="J10" s="23">
        <f>IF(OR($C10="",$D10=""),"",MAX(1,INT(($C10-'Настройки'!$C$4)/7)+1))</f>
        <v/>
      </c>
      <c r="K10" s="23">
        <f>IF($G10="","",INT(($G10-'Настройки'!$C$4)/7)+1)</f>
        <v/>
      </c>
    </row>
    <row r="11">
      <c r="A11" s="17" t="inlineStr">
        <is>
          <t>ТОО «Жайық Сауда»</t>
        </is>
      </c>
      <c r="B11" s="17" t="inlineStr">
        <is>
          <t>Накладная №298</t>
        </is>
      </c>
      <c r="C11" s="18" t="n">
        <v>46162</v>
      </c>
      <c r="D11" s="19" t="n">
        <v>2100000</v>
      </c>
      <c r="E11" s="17" t="inlineStr">
        <is>
          <t>C</t>
        </is>
      </c>
      <c r="F11" s="17" t="inlineStr">
        <is>
          <t>срок</t>
        </is>
      </c>
      <c r="G11" s="20">
        <f>IF(OR($C11="",$D11=""),"",IF($F11="обещание",$C11,IF($C11&gt;='Настройки'!$C$4,$C11+IFERROR(INDEX('Настройки'!$C$10:$C$13,MATCH($E11,'Настройки'!$B$10:$B$13,0)),INDEX('Настройки'!$C$10:$C$13,4)),'Настройки'!$C$4+IFERROR(INDEX('Настройки'!$C$10:$C$13,MATCH($E11,'Настройки'!$B$10:$B$13,0)),INDEX('Настройки'!$C$10:$C$13,4)))))</f>
        <v/>
      </c>
      <c r="H11" s="21">
        <f>IF($G11="","",IF($F11="обещание",'Настройки'!$C$16,IF($C11&gt;='Настройки'!$C$4,IFERROR(INDEX('Настройки'!$D$10:$D$13,MATCH($E11,'Настройки'!$B$10:$B$13,0)),INDEX('Настройки'!$D$10:$D$13,4)),IF('Настройки'!$C$4-$C11&gt;90,'Настройки'!$C$18,IFERROR(INDEX('Настройки'!$D$10:$D$13,MATCH($E11,'Настройки'!$B$10:$B$13,0)),INDEX('Настройки'!$D$10:$D$13,4))*'Настройки'!$C$17))))</f>
        <v/>
      </c>
      <c r="I11" s="22">
        <f>IF($G11="","",$D11*$H11)</f>
        <v/>
      </c>
      <c r="J11" s="23">
        <f>IF(OR($C11="",$D11=""),"",MAX(1,INT(($C11-'Настройки'!$C$4)/7)+1))</f>
        <v/>
      </c>
      <c r="K11" s="23">
        <f>IF($G11="","",INT(($G11-'Настройки'!$C$4)/7)+1)</f>
        <v/>
      </c>
    </row>
    <row r="12">
      <c r="A12" s="17" t="inlineStr">
        <is>
          <t>ТОО «Сапа Транс»</t>
        </is>
      </c>
      <c r="B12" s="17" t="inlineStr">
        <is>
          <t>Обещание по акту №455</t>
        </is>
      </c>
      <c r="C12" s="18" t="n">
        <v>46311</v>
      </c>
      <c r="D12" s="19" t="n">
        <v>640000</v>
      </c>
      <c r="E12" s="17" t="inlineStr">
        <is>
          <t>C</t>
        </is>
      </c>
      <c r="F12" s="17" t="inlineStr">
        <is>
          <t>обещание</t>
        </is>
      </c>
      <c r="G12" s="20">
        <f>IF(OR($C12="",$D12=""),"",IF($F12="обещание",$C12,IF($C12&gt;='Настройки'!$C$4,$C12+IFERROR(INDEX('Настройки'!$C$10:$C$13,MATCH($E12,'Настройки'!$B$10:$B$13,0)),INDEX('Настройки'!$C$10:$C$13,4)),'Настройки'!$C$4+IFERROR(INDEX('Настройки'!$C$10:$C$13,MATCH($E12,'Настройки'!$B$10:$B$13,0)),INDEX('Настройки'!$C$10:$C$13,4)))))</f>
        <v/>
      </c>
      <c r="H12" s="21">
        <f>IF($G12="","",IF($F12="обещание",'Настройки'!$C$16,IF($C12&gt;='Настройки'!$C$4,IFERROR(INDEX('Настройки'!$D$10:$D$13,MATCH($E12,'Настройки'!$B$10:$B$13,0)),INDEX('Настройки'!$D$10:$D$13,4)),IF('Настройки'!$C$4-$C12&gt;90,'Настройки'!$C$18,IFERROR(INDEX('Настройки'!$D$10:$D$13,MATCH($E12,'Настройки'!$B$10:$B$13,0)),INDEX('Настройки'!$D$10:$D$13,4))*'Настройки'!$C$17))))</f>
        <v/>
      </c>
      <c r="I12" s="22">
        <f>IF($G12="","",$D12*$H12)</f>
        <v/>
      </c>
      <c r="J12" s="23">
        <f>IF(OR($C12="",$D12=""),"",MAX(1,INT(($C12-'Настройки'!$C$4)/7)+1))</f>
        <v/>
      </c>
      <c r="K12" s="23">
        <f>IF($G12="","",INT(($G12-'Настройки'!$C$4)/7)+1)</f>
        <v/>
      </c>
    </row>
    <row r="13">
      <c r="A13" s="17" t="inlineStr">
        <is>
          <t>ТОО «Алмалы Трейд»</t>
        </is>
      </c>
      <c r="B13" s="17" t="inlineStr">
        <is>
          <t>Накладная №590</t>
        </is>
      </c>
      <c r="C13" s="18" t="n">
        <v>46323</v>
      </c>
      <c r="D13" s="19" t="n">
        <v>1750000</v>
      </c>
      <c r="E13" s="17" t="inlineStr">
        <is>
          <t>A</t>
        </is>
      </c>
      <c r="F13" s="17" t="inlineStr">
        <is>
          <t>срок</t>
        </is>
      </c>
      <c r="G13" s="20">
        <f>IF(OR($C13="",$D13=""),"",IF($F13="обещание",$C13,IF($C13&gt;='Настройки'!$C$4,$C13+IFERROR(INDEX('Настройки'!$C$10:$C$13,MATCH($E13,'Настройки'!$B$10:$B$13,0)),INDEX('Настройки'!$C$10:$C$13,4)),'Настройки'!$C$4+IFERROR(INDEX('Настройки'!$C$10:$C$13,MATCH($E13,'Настройки'!$B$10:$B$13,0)),INDEX('Настройки'!$C$10:$C$13,4)))))</f>
        <v/>
      </c>
      <c r="H13" s="21">
        <f>IF($G13="","",IF($F13="обещание",'Настройки'!$C$16,IF($C13&gt;='Настройки'!$C$4,IFERROR(INDEX('Настройки'!$D$10:$D$13,MATCH($E13,'Настройки'!$B$10:$B$13,0)),INDEX('Настройки'!$D$10:$D$13,4)),IF('Настройки'!$C$4-$C13&gt;90,'Настройки'!$C$18,IFERROR(INDEX('Настройки'!$D$10:$D$13,MATCH($E13,'Настройки'!$B$10:$B$13,0)),INDEX('Настройки'!$D$10:$D$13,4))*'Настройки'!$C$17))))</f>
        <v/>
      </c>
      <c r="I13" s="22">
        <f>IF($G13="","",$D13*$H13)</f>
        <v/>
      </c>
      <c r="J13" s="23">
        <f>IF(OR($C13="",$D13=""),"",MAX(1,INT(($C13-'Настройки'!$C$4)/7)+1))</f>
        <v/>
      </c>
      <c r="K13" s="23">
        <f>IF($G13="","",INT(($G13-'Настройки'!$C$4)/7)+1)</f>
        <v/>
      </c>
    </row>
    <row r="14">
      <c r="A14" s="17" t="inlineStr">
        <is>
          <t>ТОО «Нұр Құрылыс»</t>
        </is>
      </c>
      <c r="B14" s="17" t="inlineStr">
        <is>
          <t>Накладная №602</t>
        </is>
      </c>
      <c r="C14" s="18" t="n">
        <v>46330</v>
      </c>
      <c r="D14" s="19" t="n">
        <v>1200000</v>
      </c>
      <c r="E14" s="17" t="inlineStr">
        <is>
          <t>B</t>
        </is>
      </c>
      <c r="F14" s="17" t="inlineStr">
        <is>
          <t>срок</t>
        </is>
      </c>
      <c r="G14" s="20">
        <f>IF(OR($C14="",$D14=""),"",IF($F14="обещание",$C14,IF($C14&gt;='Настройки'!$C$4,$C14+IFERROR(INDEX('Настройки'!$C$10:$C$13,MATCH($E14,'Настройки'!$B$10:$B$13,0)),INDEX('Настройки'!$C$10:$C$13,4)),'Настройки'!$C$4+IFERROR(INDEX('Настройки'!$C$10:$C$13,MATCH($E14,'Настройки'!$B$10:$B$13,0)),INDEX('Настройки'!$C$10:$C$13,4)))))</f>
        <v/>
      </c>
      <c r="H14" s="21">
        <f>IF($G14="","",IF($F14="обещание",'Настройки'!$C$16,IF($C14&gt;='Настройки'!$C$4,IFERROR(INDEX('Настройки'!$D$10:$D$13,MATCH($E14,'Настройки'!$B$10:$B$13,0)),INDEX('Настройки'!$D$10:$D$13,4)),IF('Настройки'!$C$4-$C14&gt;90,'Настройки'!$C$18,IFERROR(INDEX('Настройки'!$D$10:$D$13,MATCH($E14,'Настройки'!$B$10:$B$13,0)),INDEX('Настройки'!$D$10:$D$13,4))*'Настройки'!$C$17))))</f>
        <v/>
      </c>
      <c r="I14" s="22">
        <f>IF($G14="","",$D14*$H14)</f>
        <v/>
      </c>
      <c r="J14" s="23">
        <f>IF(OR($C14="",$D14=""),"",MAX(1,INT(($C14-'Настройки'!$C$4)/7)+1))</f>
        <v/>
      </c>
      <c r="K14" s="23">
        <f>IF($G14="","",INT(($G14-'Настройки'!$C$4)/7)+1)</f>
        <v/>
      </c>
    </row>
    <row r="15">
      <c r="A15" s="17" t="inlineStr">
        <is>
          <t>ТОО «Ертіс Фарм»</t>
        </is>
      </c>
      <c r="B15" s="17" t="inlineStr">
        <is>
          <t>Накладная №611</t>
        </is>
      </c>
      <c r="C15" s="18" t="n">
        <v>46337</v>
      </c>
      <c r="D15" s="19" t="n">
        <v>2400000</v>
      </c>
      <c r="E15" s="17" t="inlineStr">
        <is>
          <t>A</t>
        </is>
      </c>
      <c r="F15" s="17" t="inlineStr">
        <is>
          <t>срок</t>
        </is>
      </c>
      <c r="G15" s="20">
        <f>IF(OR($C15="",$D15=""),"",IF($F15="обещание",$C15,IF($C15&gt;='Настройки'!$C$4,$C15+IFERROR(INDEX('Настройки'!$C$10:$C$13,MATCH($E15,'Настройки'!$B$10:$B$13,0)),INDEX('Настройки'!$C$10:$C$13,4)),'Настройки'!$C$4+IFERROR(INDEX('Настройки'!$C$10:$C$13,MATCH($E15,'Настройки'!$B$10:$B$13,0)),INDEX('Настройки'!$C$10:$C$13,4)))))</f>
        <v/>
      </c>
      <c r="H15" s="21">
        <f>IF($G15="","",IF($F15="обещание",'Настройки'!$C$16,IF($C15&gt;='Настройки'!$C$4,IFERROR(INDEX('Настройки'!$D$10:$D$13,MATCH($E15,'Настройки'!$B$10:$B$13,0)),INDEX('Настройки'!$D$10:$D$13,4)),IF('Настройки'!$C$4-$C15&gt;90,'Настройки'!$C$18,IFERROR(INDEX('Настройки'!$D$10:$D$13,MATCH($E15,'Настройки'!$B$10:$B$13,0)),INDEX('Настройки'!$D$10:$D$13,4))*'Настройки'!$C$17))))</f>
        <v/>
      </c>
      <c r="I15" s="22">
        <f>IF($G15="","",$D15*$H15)</f>
        <v/>
      </c>
      <c r="J15" s="23">
        <f>IF(OR($C15="",$D15=""),"",MAX(1,INT(($C15-'Настройки'!$C$4)/7)+1))</f>
        <v/>
      </c>
      <c r="K15" s="23">
        <f>IF($G15="","",INT(($G15-'Настройки'!$C$4)/7)+1)</f>
        <v/>
      </c>
    </row>
    <row r="16">
      <c r="A16" s="17" t="inlineStr">
        <is>
          <t>ИП Ахметов Б.</t>
        </is>
      </c>
      <c r="B16" s="17" t="inlineStr">
        <is>
          <t>Накладная №615</t>
        </is>
      </c>
      <c r="C16" s="18" t="n">
        <v>46339</v>
      </c>
      <c r="D16" s="19" t="n">
        <v>380000</v>
      </c>
      <c r="E16" s="17" t="inlineStr">
        <is>
          <t>Н</t>
        </is>
      </c>
      <c r="F16" s="17" t="inlineStr">
        <is>
          <t>срок</t>
        </is>
      </c>
      <c r="G16" s="20">
        <f>IF(OR($C16="",$D16=""),"",IF($F16="обещание",$C16,IF($C16&gt;='Настройки'!$C$4,$C16+IFERROR(INDEX('Настройки'!$C$10:$C$13,MATCH($E16,'Настройки'!$B$10:$B$13,0)),INDEX('Настройки'!$C$10:$C$13,4)),'Настройки'!$C$4+IFERROR(INDEX('Настройки'!$C$10:$C$13,MATCH($E16,'Настройки'!$B$10:$B$13,0)),INDEX('Настройки'!$C$10:$C$13,4)))))</f>
        <v/>
      </c>
      <c r="H16" s="21">
        <f>IF($G16="","",IF($F16="обещание",'Настройки'!$C$16,IF($C16&gt;='Настройки'!$C$4,IFERROR(INDEX('Настройки'!$D$10:$D$13,MATCH($E16,'Настройки'!$B$10:$B$13,0)),INDEX('Настройки'!$D$10:$D$13,4)),IF('Настройки'!$C$4-$C16&gt;90,'Настройки'!$C$18,IFERROR(INDEX('Настройки'!$D$10:$D$13,MATCH($E16,'Настройки'!$B$10:$B$13,0)),INDEX('Настройки'!$D$10:$D$13,4))*'Настройки'!$C$17))))</f>
        <v/>
      </c>
      <c r="I16" s="22">
        <f>IF($G16="","",$D16*$H16)</f>
        <v/>
      </c>
      <c r="J16" s="23">
        <f>IF(OR($C16="",$D16=""),"",MAX(1,INT(($C16-'Настройки'!$C$4)/7)+1))</f>
        <v/>
      </c>
      <c r="K16" s="23">
        <f>IF($G16="","",INT(($G16-'Настройки'!$C$4)/7)+1)</f>
        <v/>
      </c>
    </row>
    <row r="17">
      <c r="A17" s="17" t="inlineStr">
        <is>
          <t>ТОО «Талас Логистик»</t>
        </is>
      </c>
      <c r="B17" s="17" t="inlineStr">
        <is>
          <t>Накладная №623</t>
        </is>
      </c>
      <c r="C17" s="18" t="n">
        <v>46344</v>
      </c>
      <c r="D17" s="19" t="n">
        <v>1600000</v>
      </c>
      <c r="E17" s="17" t="inlineStr">
        <is>
          <t>C</t>
        </is>
      </c>
      <c r="F17" s="17" t="inlineStr">
        <is>
          <t>срок</t>
        </is>
      </c>
      <c r="G17" s="20">
        <f>IF(OR($C17="",$D17=""),"",IF($F17="обещание",$C17,IF($C17&gt;='Настройки'!$C$4,$C17+IFERROR(INDEX('Настройки'!$C$10:$C$13,MATCH($E17,'Настройки'!$B$10:$B$13,0)),INDEX('Настройки'!$C$10:$C$13,4)),'Настройки'!$C$4+IFERROR(INDEX('Настройки'!$C$10:$C$13,MATCH($E17,'Настройки'!$B$10:$B$13,0)),INDEX('Настройки'!$C$10:$C$13,4)))))</f>
        <v/>
      </c>
      <c r="H17" s="21">
        <f>IF($G17="","",IF($F17="обещание",'Настройки'!$C$16,IF($C17&gt;='Настройки'!$C$4,IFERROR(INDEX('Настройки'!$D$10:$D$13,MATCH($E17,'Настройки'!$B$10:$B$13,0)),INDEX('Настройки'!$D$10:$D$13,4)),IF('Настройки'!$C$4-$C17&gt;90,'Настройки'!$C$18,IFERROR(INDEX('Настройки'!$D$10:$D$13,MATCH($E17,'Настройки'!$B$10:$B$13,0)),INDEX('Настройки'!$D$10:$D$13,4))*'Настройки'!$C$17))))</f>
        <v/>
      </c>
      <c r="I17" s="22">
        <f>IF($G17="","",$D17*$H17)</f>
        <v/>
      </c>
      <c r="J17" s="23">
        <f>IF(OR($C17="",$D17=""),"",MAX(1,INT(($C17-'Настройки'!$C$4)/7)+1))</f>
        <v/>
      </c>
      <c r="K17" s="23">
        <f>IF($G17="","",INT(($G17-'Настройки'!$C$4)/7)+1)</f>
        <v/>
      </c>
    </row>
    <row r="18">
      <c r="A18" s="17" t="inlineStr">
        <is>
          <t>ТОО «Алмалы Трейд»</t>
        </is>
      </c>
      <c r="B18" s="17" t="inlineStr">
        <is>
          <t>Накладная №634</t>
        </is>
      </c>
      <c r="C18" s="18" t="n">
        <v>46351</v>
      </c>
      <c r="D18" s="19" t="n">
        <v>1900000</v>
      </c>
      <c r="E18" s="17" t="inlineStr">
        <is>
          <t>A</t>
        </is>
      </c>
      <c r="F18" s="17" t="inlineStr">
        <is>
          <t>срок</t>
        </is>
      </c>
      <c r="G18" s="20">
        <f>IF(OR($C18="",$D18=""),"",IF($F18="обещание",$C18,IF($C18&gt;='Настройки'!$C$4,$C18+IFERROR(INDEX('Настройки'!$C$10:$C$13,MATCH($E18,'Настройки'!$B$10:$B$13,0)),INDEX('Настройки'!$C$10:$C$13,4)),'Настройки'!$C$4+IFERROR(INDEX('Настройки'!$C$10:$C$13,MATCH($E18,'Настройки'!$B$10:$B$13,0)),INDEX('Настройки'!$C$10:$C$13,4)))))</f>
        <v/>
      </c>
      <c r="H18" s="21">
        <f>IF($G18="","",IF($F18="обещание",'Настройки'!$C$16,IF($C18&gt;='Настройки'!$C$4,IFERROR(INDEX('Настройки'!$D$10:$D$13,MATCH($E18,'Настройки'!$B$10:$B$13,0)),INDEX('Настройки'!$D$10:$D$13,4)),IF('Настройки'!$C$4-$C18&gt;90,'Настройки'!$C$18,IFERROR(INDEX('Настройки'!$D$10:$D$13,MATCH($E18,'Настройки'!$B$10:$B$13,0)),INDEX('Настройки'!$D$10:$D$13,4))*'Настройки'!$C$17))))</f>
        <v/>
      </c>
      <c r="I18" s="22">
        <f>IF($G18="","",$D18*$H18)</f>
        <v/>
      </c>
      <c r="J18" s="23">
        <f>IF(OR($C18="",$D18=""),"",MAX(1,INT(($C18-'Настройки'!$C$4)/7)+1))</f>
        <v/>
      </c>
      <c r="K18" s="23">
        <f>IF($G18="","",INT(($G18-'Настройки'!$C$4)/7)+1)</f>
        <v/>
      </c>
    </row>
    <row r="19">
      <c r="A19" s="17" t="inlineStr">
        <is>
          <t>ТОО «Бірлік Агро»</t>
        </is>
      </c>
      <c r="B19" s="17" t="inlineStr">
        <is>
          <t>Накладная №641</t>
        </is>
      </c>
      <c r="C19" s="18" t="n">
        <v>46358</v>
      </c>
      <c r="D19" s="19" t="n">
        <v>2700000</v>
      </c>
      <c r="E19" s="17" t="inlineStr">
        <is>
          <t>A</t>
        </is>
      </c>
      <c r="F19" s="17" t="inlineStr">
        <is>
          <t>срок</t>
        </is>
      </c>
      <c r="G19" s="20">
        <f>IF(OR($C19="",$D19=""),"",IF($F19="обещание",$C19,IF($C19&gt;='Настройки'!$C$4,$C19+IFERROR(INDEX('Настройки'!$C$10:$C$13,MATCH($E19,'Настройки'!$B$10:$B$13,0)),INDEX('Настройки'!$C$10:$C$13,4)),'Настройки'!$C$4+IFERROR(INDEX('Настройки'!$C$10:$C$13,MATCH($E19,'Настройки'!$B$10:$B$13,0)),INDEX('Настройки'!$C$10:$C$13,4)))))</f>
        <v/>
      </c>
      <c r="H19" s="21">
        <f>IF($G19="","",IF($F19="обещание",'Настройки'!$C$16,IF($C19&gt;='Настройки'!$C$4,IFERROR(INDEX('Настройки'!$D$10:$D$13,MATCH($E19,'Настройки'!$B$10:$B$13,0)),INDEX('Настройки'!$D$10:$D$13,4)),IF('Настройки'!$C$4-$C19&gt;90,'Настройки'!$C$18,IFERROR(INDEX('Настройки'!$D$10:$D$13,MATCH($E19,'Настройки'!$B$10:$B$13,0)),INDEX('Настройки'!$D$10:$D$13,4))*'Настройки'!$C$17))))</f>
        <v/>
      </c>
      <c r="I19" s="22">
        <f>IF($G19="","",$D19*$H19)</f>
        <v/>
      </c>
      <c r="J19" s="23">
        <f>IF(OR($C19="",$D19=""),"",MAX(1,INT(($C19-'Настройки'!$C$4)/7)+1))</f>
        <v/>
      </c>
      <c r="K19" s="23">
        <f>IF($G19="","",INT(($G19-'Настройки'!$C$4)/7)+1)</f>
        <v/>
      </c>
    </row>
    <row r="20">
      <c r="A20" s="17" t="inlineStr">
        <is>
          <t>ТОО «Ертіс Фарм»</t>
        </is>
      </c>
      <c r="B20" s="17" t="inlineStr">
        <is>
          <t>Накладная №655</t>
        </is>
      </c>
      <c r="C20" s="18" t="n">
        <v>46365</v>
      </c>
      <c r="D20" s="19" t="n">
        <v>2300000</v>
      </c>
      <c r="E20" s="17" t="inlineStr">
        <is>
          <t>A</t>
        </is>
      </c>
      <c r="F20" s="17" t="inlineStr">
        <is>
          <t>срок</t>
        </is>
      </c>
      <c r="G20" s="20">
        <f>IF(OR($C20="",$D20=""),"",IF($F20="обещание",$C20,IF($C20&gt;='Настройки'!$C$4,$C20+IFERROR(INDEX('Настройки'!$C$10:$C$13,MATCH($E20,'Настройки'!$B$10:$B$13,0)),INDEX('Настройки'!$C$10:$C$13,4)),'Настройки'!$C$4+IFERROR(INDEX('Настройки'!$C$10:$C$13,MATCH($E20,'Настройки'!$B$10:$B$13,0)),INDEX('Настройки'!$C$10:$C$13,4)))))</f>
        <v/>
      </c>
      <c r="H20" s="21">
        <f>IF($G20="","",IF($F20="обещание",'Настройки'!$C$16,IF($C20&gt;='Настройки'!$C$4,IFERROR(INDEX('Настройки'!$D$10:$D$13,MATCH($E20,'Настройки'!$B$10:$B$13,0)),INDEX('Настройки'!$D$10:$D$13,4)),IF('Настройки'!$C$4-$C20&gt;90,'Настройки'!$C$18,IFERROR(INDEX('Настройки'!$D$10:$D$13,MATCH($E20,'Настройки'!$B$10:$B$13,0)),INDEX('Настройки'!$D$10:$D$13,4))*'Настройки'!$C$17))))</f>
        <v/>
      </c>
      <c r="I20" s="22">
        <f>IF($G20="","",$D20*$H20)</f>
        <v/>
      </c>
      <c r="J20" s="23">
        <f>IF(OR($C20="",$D20=""),"",MAX(1,INT(($C20-'Настройки'!$C$4)/7)+1))</f>
        <v/>
      </c>
      <c r="K20" s="23">
        <f>IF($G20="","",INT(($G20-'Настройки'!$C$4)/7)+1)</f>
        <v/>
      </c>
    </row>
    <row r="21">
      <c r="A21" s="17" t="inlineStr">
        <is>
          <t>ТОО «Нұр Құрылыс»</t>
        </is>
      </c>
      <c r="B21" s="17" t="inlineStr">
        <is>
          <t>Накладная №660</t>
        </is>
      </c>
      <c r="C21" s="18" t="n">
        <v>46372</v>
      </c>
      <c r="D21" s="19" t="n">
        <v>1100000</v>
      </c>
      <c r="E21" s="17" t="inlineStr">
        <is>
          <t>B</t>
        </is>
      </c>
      <c r="F21" s="17" t="inlineStr">
        <is>
          <t>срок</t>
        </is>
      </c>
      <c r="G21" s="20">
        <f>IF(OR($C21="",$D21=""),"",IF($F21="обещание",$C21,IF($C21&gt;='Настройки'!$C$4,$C21+IFERROR(INDEX('Настройки'!$C$10:$C$13,MATCH($E21,'Настройки'!$B$10:$B$13,0)),INDEX('Настройки'!$C$10:$C$13,4)),'Настройки'!$C$4+IFERROR(INDEX('Настройки'!$C$10:$C$13,MATCH($E21,'Настройки'!$B$10:$B$13,0)),INDEX('Настройки'!$C$10:$C$13,4)))))</f>
        <v/>
      </c>
      <c r="H21" s="21">
        <f>IF($G21="","",IF($F21="обещание",'Настройки'!$C$16,IF($C21&gt;='Настройки'!$C$4,IFERROR(INDEX('Настройки'!$D$10:$D$13,MATCH($E21,'Настройки'!$B$10:$B$13,0)),INDEX('Настройки'!$D$10:$D$13,4)),IF('Настройки'!$C$4-$C21&gt;90,'Настройки'!$C$18,IFERROR(INDEX('Настройки'!$D$10:$D$13,MATCH($E21,'Настройки'!$B$10:$B$13,0)),INDEX('Настройки'!$D$10:$D$13,4))*'Настройки'!$C$17))))</f>
        <v/>
      </c>
      <c r="I21" s="22">
        <f>IF($G21="","",$D21*$H21)</f>
        <v/>
      </c>
      <c r="J21" s="23">
        <f>IF(OR($C21="",$D21=""),"",MAX(1,INT(($C21-'Настройки'!$C$4)/7)+1))</f>
        <v/>
      </c>
      <c r="K21" s="23">
        <f>IF($G21="","",INT(($G21-'Настройки'!$C$4)/7)+1)</f>
        <v/>
      </c>
    </row>
    <row r="22">
      <c r="A22" s="2" t="n"/>
      <c r="B22" s="2" t="n"/>
      <c r="C22" s="24" t="n"/>
      <c r="D22" s="25" t="n"/>
      <c r="E22" s="2" t="n"/>
      <c r="F22" s="2" t="n"/>
      <c r="G22" s="20">
        <f>IF(OR($C22="",$D22=""),"",IF($F22="обещание",$C22,IF($C22&gt;='Настройки'!$C$4,$C22+IFERROR(INDEX('Настройки'!$C$10:$C$13,MATCH($E22,'Настройки'!$B$10:$B$13,0)),INDEX('Настройки'!$C$10:$C$13,4)),'Настройки'!$C$4+IFERROR(INDEX('Настройки'!$C$10:$C$13,MATCH($E22,'Настройки'!$B$10:$B$13,0)),INDEX('Настройки'!$C$10:$C$13,4)))))</f>
        <v/>
      </c>
      <c r="H22" s="21">
        <f>IF($G22="","",IF($F22="обещание",'Настройки'!$C$16,IF($C22&gt;='Настройки'!$C$4,IFERROR(INDEX('Настройки'!$D$10:$D$13,MATCH($E22,'Настройки'!$B$10:$B$13,0)),INDEX('Настройки'!$D$10:$D$13,4)),IF('Настройки'!$C$4-$C22&gt;90,'Настройки'!$C$18,IFERROR(INDEX('Настройки'!$D$10:$D$13,MATCH($E22,'Настройки'!$B$10:$B$13,0)),INDEX('Настройки'!$D$10:$D$13,4))*'Настройки'!$C$17))))</f>
        <v/>
      </c>
      <c r="I22" s="22">
        <f>IF($G22="","",$D22*$H22)</f>
        <v/>
      </c>
      <c r="J22" s="23">
        <f>IF(OR($C22="",$D22=""),"",MAX(1,INT(($C22-'Настройки'!$C$4)/7)+1))</f>
        <v/>
      </c>
      <c r="K22" s="23">
        <f>IF($G22="","",INT(($G22-'Настройки'!$C$4)/7)+1)</f>
        <v/>
      </c>
    </row>
    <row r="23">
      <c r="A23" s="2" t="n"/>
      <c r="B23" s="2" t="n"/>
      <c r="C23" s="24" t="n"/>
      <c r="D23" s="25" t="n"/>
      <c r="E23" s="2" t="n"/>
      <c r="F23" s="2" t="n"/>
      <c r="G23" s="20">
        <f>IF(OR($C23="",$D23=""),"",IF($F23="обещание",$C23,IF($C23&gt;='Настройки'!$C$4,$C23+IFERROR(INDEX('Настройки'!$C$10:$C$13,MATCH($E23,'Настройки'!$B$10:$B$13,0)),INDEX('Настройки'!$C$10:$C$13,4)),'Настройки'!$C$4+IFERROR(INDEX('Настройки'!$C$10:$C$13,MATCH($E23,'Настройки'!$B$10:$B$13,0)),INDEX('Настройки'!$C$10:$C$13,4)))))</f>
        <v/>
      </c>
      <c r="H23" s="21">
        <f>IF($G23="","",IF($F23="обещание",'Настройки'!$C$16,IF($C23&gt;='Настройки'!$C$4,IFERROR(INDEX('Настройки'!$D$10:$D$13,MATCH($E23,'Настройки'!$B$10:$B$13,0)),INDEX('Настройки'!$D$10:$D$13,4)),IF('Настройки'!$C$4-$C23&gt;90,'Настройки'!$C$18,IFERROR(INDEX('Настройки'!$D$10:$D$13,MATCH($E23,'Настройки'!$B$10:$B$13,0)),INDEX('Настройки'!$D$10:$D$13,4))*'Настройки'!$C$17))))</f>
        <v/>
      </c>
      <c r="I23" s="22">
        <f>IF($G23="","",$D23*$H23)</f>
        <v/>
      </c>
      <c r="J23" s="23">
        <f>IF(OR($C23="",$D23=""),"",MAX(1,INT(($C23-'Настройки'!$C$4)/7)+1))</f>
        <v/>
      </c>
      <c r="K23" s="23">
        <f>IF($G23="","",INT(($G23-'Настройки'!$C$4)/7)+1)</f>
        <v/>
      </c>
    </row>
    <row r="24">
      <c r="A24" s="2" t="n"/>
      <c r="B24" s="2" t="n"/>
      <c r="C24" s="24" t="n"/>
      <c r="D24" s="25" t="n"/>
      <c r="E24" s="2" t="n"/>
      <c r="F24" s="2" t="n"/>
      <c r="G24" s="20">
        <f>IF(OR($C24="",$D24=""),"",IF($F24="обещание",$C24,IF($C24&gt;='Настройки'!$C$4,$C24+IFERROR(INDEX('Настройки'!$C$10:$C$13,MATCH($E24,'Настройки'!$B$10:$B$13,0)),INDEX('Настройки'!$C$10:$C$13,4)),'Настройки'!$C$4+IFERROR(INDEX('Настройки'!$C$10:$C$13,MATCH($E24,'Настройки'!$B$10:$B$13,0)),INDEX('Настройки'!$C$10:$C$13,4)))))</f>
        <v/>
      </c>
      <c r="H24" s="21">
        <f>IF($G24="","",IF($F24="обещание",'Настройки'!$C$16,IF($C24&gt;='Настройки'!$C$4,IFERROR(INDEX('Настройки'!$D$10:$D$13,MATCH($E24,'Настройки'!$B$10:$B$13,0)),INDEX('Настройки'!$D$10:$D$13,4)),IF('Настройки'!$C$4-$C24&gt;90,'Настройки'!$C$18,IFERROR(INDEX('Настройки'!$D$10:$D$13,MATCH($E24,'Настройки'!$B$10:$B$13,0)),INDEX('Настройки'!$D$10:$D$13,4))*'Настройки'!$C$17))))</f>
        <v/>
      </c>
      <c r="I24" s="22">
        <f>IF($G24="","",$D24*$H24)</f>
        <v/>
      </c>
      <c r="J24" s="23">
        <f>IF(OR($C24="",$D24=""),"",MAX(1,INT(($C24-'Настройки'!$C$4)/7)+1))</f>
        <v/>
      </c>
      <c r="K24" s="23">
        <f>IF($G24="","",INT(($G24-'Настройки'!$C$4)/7)+1)</f>
        <v/>
      </c>
    </row>
    <row r="25">
      <c r="A25" s="2" t="n"/>
      <c r="B25" s="2" t="n"/>
      <c r="C25" s="24" t="n"/>
      <c r="D25" s="25" t="n"/>
      <c r="E25" s="2" t="n"/>
      <c r="F25" s="2" t="n"/>
      <c r="G25" s="20">
        <f>IF(OR($C25="",$D25=""),"",IF($F25="обещание",$C25,IF($C25&gt;='Настройки'!$C$4,$C25+IFERROR(INDEX('Настройки'!$C$10:$C$13,MATCH($E25,'Настройки'!$B$10:$B$13,0)),INDEX('Настройки'!$C$10:$C$13,4)),'Настройки'!$C$4+IFERROR(INDEX('Настройки'!$C$10:$C$13,MATCH($E25,'Настройки'!$B$10:$B$13,0)),INDEX('Настройки'!$C$10:$C$13,4)))))</f>
        <v/>
      </c>
      <c r="H25" s="21">
        <f>IF($G25="","",IF($F25="обещание",'Настройки'!$C$16,IF($C25&gt;='Настройки'!$C$4,IFERROR(INDEX('Настройки'!$D$10:$D$13,MATCH($E25,'Настройки'!$B$10:$B$13,0)),INDEX('Настройки'!$D$10:$D$13,4)),IF('Настройки'!$C$4-$C25&gt;90,'Настройки'!$C$18,IFERROR(INDEX('Настройки'!$D$10:$D$13,MATCH($E25,'Настройки'!$B$10:$B$13,0)),INDEX('Настройки'!$D$10:$D$13,4))*'Настройки'!$C$17))))</f>
        <v/>
      </c>
      <c r="I25" s="22">
        <f>IF($G25="","",$D25*$H25)</f>
        <v/>
      </c>
      <c r="J25" s="23">
        <f>IF(OR($C25="",$D25=""),"",MAX(1,INT(($C25-'Настройки'!$C$4)/7)+1))</f>
        <v/>
      </c>
      <c r="K25" s="23">
        <f>IF($G25="","",INT(($G25-'Настройки'!$C$4)/7)+1)</f>
        <v/>
      </c>
    </row>
    <row r="26">
      <c r="A26" s="2" t="n"/>
      <c r="B26" s="2" t="n"/>
      <c r="C26" s="24" t="n"/>
      <c r="D26" s="25" t="n"/>
      <c r="E26" s="2" t="n"/>
      <c r="F26" s="2" t="n"/>
      <c r="G26" s="20">
        <f>IF(OR($C26="",$D26=""),"",IF($F26="обещание",$C26,IF($C26&gt;='Настройки'!$C$4,$C26+IFERROR(INDEX('Настройки'!$C$10:$C$13,MATCH($E26,'Настройки'!$B$10:$B$13,0)),INDEX('Настройки'!$C$10:$C$13,4)),'Настройки'!$C$4+IFERROR(INDEX('Настройки'!$C$10:$C$13,MATCH($E26,'Настройки'!$B$10:$B$13,0)),INDEX('Настройки'!$C$10:$C$13,4)))))</f>
        <v/>
      </c>
      <c r="H26" s="21">
        <f>IF($G26="","",IF($F26="обещание",'Настройки'!$C$16,IF($C26&gt;='Настройки'!$C$4,IFERROR(INDEX('Настройки'!$D$10:$D$13,MATCH($E26,'Настройки'!$B$10:$B$13,0)),INDEX('Настройки'!$D$10:$D$13,4)),IF('Настройки'!$C$4-$C26&gt;90,'Настройки'!$C$18,IFERROR(INDEX('Настройки'!$D$10:$D$13,MATCH($E26,'Настройки'!$B$10:$B$13,0)),INDEX('Настройки'!$D$10:$D$13,4))*'Настройки'!$C$17))))</f>
        <v/>
      </c>
      <c r="I26" s="22">
        <f>IF($G26="","",$D26*$H26)</f>
        <v/>
      </c>
      <c r="J26" s="23">
        <f>IF(OR($C26="",$D26=""),"",MAX(1,INT(($C26-'Настройки'!$C$4)/7)+1))</f>
        <v/>
      </c>
      <c r="K26" s="23">
        <f>IF($G26="","",INT(($G26-'Настройки'!$C$4)/7)+1)</f>
        <v/>
      </c>
    </row>
    <row r="27">
      <c r="A27" s="2" t="n"/>
      <c r="B27" s="2" t="n"/>
      <c r="C27" s="24" t="n"/>
      <c r="D27" s="25" t="n"/>
      <c r="E27" s="2" t="n"/>
      <c r="F27" s="2" t="n"/>
      <c r="G27" s="20">
        <f>IF(OR($C27="",$D27=""),"",IF($F27="обещание",$C27,IF($C27&gt;='Настройки'!$C$4,$C27+IFERROR(INDEX('Настройки'!$C$10:$C$13,MATCH($E27,'Настройки'!$B$10:$B$13,0)),INDEX('Настройки'!$C$10:$C$13,4)),'Настройки'!$C$4+IFERROR(INDEX('Настройки'!$C$10:$C$13,MATCH($E27,'Настройки'!$B$10:$B$13,0)),INDEX('Настройки'!$C$10:$C$13,4)))))</f>
        <v/>
      </c>
      <c r="H27" s="21">
        <f>IF($G27="","",IF($F27="обещание",'Настройки'!$C$16,IF($C27&gt;='Настройки'!$C$4,IFERROR(INDEX('Настройки'!$D$10:$D$13,MATCH($E27,'Настройки'!$B$10:$B$13,0)),INDEX('Настройки'!$D$10:$D$13,4)),IF('Настройки'!$C$4-$C27&gt;90,'Настройки'!$C$18,IFERROR(INDEX('Настройки'!$D$10:$D$13,MATCH($E27,'Настройки'!$B$10:$B$13,0)),INDEX('Настройки'!$D$10:$D$13,4))*'Настройки'!$C$17))))</f>
        <v/>
      </c>
      <c r="I27" s="22">
        <f>IF($G27="","",$D27*$H27)</f>
        <v/>
      </c>
      <c r="J27" s="23">
        <f>IF(OR($C27="",$D27=""),"",MAX(1,INT(($C27-'Настройки'!$C$4)/7)+1))</f>
        <v/>
      </c>
      <c r="K27" s="23">
        <f>IF($G27="","",INT(($G27-'Настройки'!$C$4)/7)+1)</f>
        <v/>
      </c>
    </row>
    <row r="28">
      <c r="A28" s="2" t="n"/>
      <c r="B28" s="2" t="n"/>
      <c r="C28" s="24" t="n"/>
      <c r="D28" s="25" t="n"/>
      <c r="E28" s="2" t="n"/>
      <c r="F28" s="2" t="n"/>
      <c r="G28" s="20">
        <f>IF(OR($C28="",$D28=""),"",IF($F28="обещание",$C28,IF($C28&gt;='Настройки'!$C$4,$C28+IFERROR(INDEX('Настройки'!$C$10:$C$13,MATCH($E28,'Настройки'!$B$10:$B$13,0)),INDEX('Настройки'!$C$10:$C$13,4)),'Настройки'!$C$4+IFERROR(INDEX('Настройки'!$C$10:$C$13,MATCH($E28,'Настройки'!$B$10:$B$13,0)),INDEX('Настройки'!$C$10:$C$13,4)))))</f>
        <v/>
      </c>
      <c r="H28" s="21">
        <f>IF($G28="","",IF($F28="обещание",'Настройки'!$C$16,IF($C28&gt;='Настройки'!$C$4,IFERROR(INDEX('Настройки'!$D$10:$D$13,MATCH($E28,'Настройки'!$B$10:$B$13,0)),INDEX('Настройки'!$D$10:$D$13,4)),IF('Настройки'!$C$4-$C28&gt;90,'Настройки'!$C$18,IFERROR(INDEX('Настройки'!$D$10:$D$13,MATCH($E28,'Настройки'!$B$10:$B$13,0)),INDEX('Настройки'!$D$10:$D$13,4))*'Настройки'!$C$17))))</f>
        <v/>
      </c>
      <c r="I28" s="22">
        <f>IF($G28="","",$D28*$H28)</f>
        <v/>
      </c>
      <c r="J28" s="23">
        <f>IF(OR($C28="",$D28=""),"",MAX(1,INT(($C28-'Настройки'!$C$4)/7)+1))</f>
        <v/>
      </c>
      <c r="K28" s="23">
        <f>IF($G28="","",INT(($G28-'Настройки'!$C$4)/7)+1)</f>
        <v/>
      </c>
    </row>
    <row r="29">
      <c r="A29" s="2" t="n"/>
      <c r="B29" s="2" t="n"/>
      <c r="C29" s="24" t="n"/>
      <c r="D29" s="25" t="n"/>
      <c r="E29" s="2" t="n"/>
      <c r="F29" s="2" t="n"/>
      <c r="G29" s="20">
        <f>IF(OR($C29="",$D29=""),"",IF($F29="обещание",$C29,IF($C29&gt;='Настройки'!$C$4,$C29+IFERROR(INDEX('Настройки'!$C$10:$C$13,MATCH($E29,'Настройки'!$B$10:$B$13,0)),INDEX('Настройки'!$C$10:$C$13,4)),'Настройки'!$C$4+IFERROR(INDEX('Настройки'!$C$10:$C$13,MATCH($E29,'Настройки'!$B$10:$B$13,0)),INDEX('Настройки'!$C$10:$C$13,4)))))</f>
        <v/>
      </c>
      <c r="H29" s="21">
        <f>IF($G29="","",IF($F29="обещание",'Настройки'!$C$16,IF($C29&gt;='Настройки'!$C$4,IFERROR(INDEX('Настройки'!$D$10:$D$13,MATCH($E29,'Настройки'!$B$10:$B$13,0)),INDEX('Настройки'!$D$10:$D$13,4)),IF('Настройки'!$C$4-$C29&gt;90,'Настройки'!$C$18,IFERROR(INDEX('Настройки'!$D$10:$D$13,MATCH($E29,'Настройки'!$B$10:$B$13,0)),INDEX('Настройки'!$D$10:$D$13,4))*'Настройки'!$C$17))))</f>
        <v/>
      </c>
      <c r="I29" s="22">
        <f>IF($G29="","",$D29*$H29)</f>
        <v/>
      </c>
      <c r="J29" s="23">
        <f>IF(OR($C29="",$D29=""),"",MAX(1,INT(($C29-'Настройки'!$C$4)/7)+1))</f>
        <v/>
      </c>
      <c r="K29" s="23">
        <f>IF($G29="","",INT(($G29-'Настройки'!$C$4)/7)+1)</f>
        <v/>
      </c>
    </row>
    <row r="30">
      <c r="A30" s="2" t="n"/>
      <c r="B30" s="2" t="n"/>
      <c r="C30" s="24" t="n"/>
      <c r="D30" s="25" t="n"/>
      <c r="E30" s="2" t="n"/>
      <c r="F30" s="2" t="n"/>
      <c r="G30" s="20">
        <f>IF(OR($C30="",$D30=""),"",IF($F30="обещание",$C30,IF($C30&gt;='Настройки'!$C$4,$C30+IFERROR(INDEX('Настройки'!$C$10:$C$13,MATCH($E30,'Настройки'!$B$10:$B$13,0)),INDEX('Настройки'!$C$10:$C$13,4)),'Настройки'!$C$4+IFERROR(INDEX('Настройки'!$C$10:$C$13,MATCH($E30,'Настройки'!$B$10:$B$13,0)),INDEX('Настройки'!$C$10:$C$13,4)))))</f>
        <v/>
      </c>
      <c r="H30" s="21">
        <f>IF($G30="","",IF($F30="обещание",'Настройки'!$C$16,IF($C30&gt;='Настройки'!$C$4,IFERROR(INDEX('Настройки'!$D$10:$D$13,MATCH($E30,'Настройки'!$B$10:$B$13,0)),INDEX('Настройки'!$D$10:$D$13,4)),IF('Настройки'!$C$4-$C30&gt;90,'Настройки'!$C$18,IFERROR(INDEX('Настройки'!$D$10:$D$13,MATCH($E30,'Настройки'!$B$10:$B$13,0)),INDEX('Настройки'!$D$10:$D$13,4))*'Настройки'!$C$17))))</f>
        <v/>
      </c>
      <c r="I30" s="22">
        <f>IF($G30="","",$D30*$H30)</f>
        <v/>
      </c>
      <c r="J30" s="23">
        <f>IF(OR($C30="",$D30=""),"",MAX(1,INT(($C30-'Настройки'!$C$4)/7)+1))</f>
        <v/>
      </c>
      <c r="K30" s="23">
        <f>IF($G30="","",INT(($G30-'Настройки'!$C$4)/7)+1)</f>
        <v/>
      </c>
    </row>
    <row r="31">
      <c r="A31" s="2" t="n"/>
      <c r="B31" s="2" t="n"/>
      <c r="C31" s="24" t="n"/>
      <c r="D31" s="25" t="n"/>
      <c r="E31" s="2" t="n"/>
      <c r="F31" s="2" t="n"/>
      <c r="G31" s="20">
        <f>IF(OR($C31="",$D31=""),"",IF($F31="обещание",$C31,IF($C31&gt;='Настройки'!$C$4,$C31+IFERROR(INDEX('Настройки'!$C$10:$C$13,MATCH($E31,'Настройки'!$B$10:$B$13,0)),INDEX('Настройки'!$C$10:$C$13,4)),'Настройки'!$C$4+IFERROR(INDEX('Настройки'!$C$10:$C$13,MATCH($E31,'Настройки'!$B$10:$B$13,0)),INDEX('Настройки'!$C$10:$C$13,4)))))</f>
        <v/>
      </c>
      <c r="H31" s="21">
        <f>IF($G31="","",IF($F31="обещание",'Настройки'!$C$16,IF($C31&gt;='Настройки'!$C$4,IFERROR(INDEX('Настройки'!$D$10:$D$13,MATCH($E31,'Настройки'!$B$10:$B$13,0)),INDEX('Настройки'!$D$10:$D$13,4)),IF('Настройки'!$C$4-$C31&gt;90,'Настройки'!$C$18,IFERROR(INDEX('Настройки'!$D$10:$D$13,MATCH($E31,'Настройки'!$B$10:$B$13,0)),INDEX('Настройки'!$D$10:$D$13,4))*'Настройки'!$C$17))))</f>
        <v/>
      </c>
      <c r="I31" s="22">
        <f>IF($G31="","",$D31*$H31)</f>
        <v/>
      </c>
      <c r="J31" s="23">
        <f>IF(OR($C31="",$D31=""),"",MAX(1,INT(($C31-'Настройки'!$C$4)/7)+1))</f>
        <v/>
      </c>
      <c r="K31" s="23">
        <f>IF($G31="","",INT(($G31-'Настройки'!$C$4)/7)+1)</f>
        <v/>
      </c>
    </row>
    <row r="32">
      <c r="A32" s="2" t="n"/>
      <c r="B32" s="2" t="n"/>
      <c r="C32" s="24" t="n"/>
      <c r="D32" s="25" t="n"/>
      <c r="E32" s="2" t="n"/>
      <c r="F32" s="2" t="n"/>
      <c r="G32" s="20">
        <f>IF(OR($C32="",$D32=""),"",IF($F32="обещание",$C32,IF($C32&gt;='Настройки'!$C$4,$C32+IFERROR(INDEX('Настройки'!$C$10:$C$13,MATCH($E32,'Настройки'!$B$10:$B$13,0)),INDEX('Настройки'!$C$10:$C$13,4)),'Настройки'!$C$4+IFERROR(INDEX('Настройки'!$C$10:$C$13,MATCH($E32,'Настройки'!$B$10:$B$13,0)),INDEX('Настройки'!$C$10:$C$13,4)))))</f>
        <v/>
      </c>
      <c r="H32" s="21">
        <f>IF($G32="","",IF($F32="обещание",'Настройки'!$C$16,IF($C32&gt;='Настройки'!$C$4,IFERROR(INDEX('Настройки'!$D$10:$D$13,MATCH($E32,'Настройки'!$B$10:$B$13,0)),INDEX('Настройки'!$D$10:$D$13,4)),IF('Настройки'!$C$4-$C32&gt;90,'Настройки'!$C$18,IFERROR(INDEX('Настройки'!$D$10:$D$13,MATCH($E32,'Настройки'!$B$10:$B$13,0)),INDEX('Настройки'!$D$10:$D$13,4))*'Настройки'!$C$17))))</f>
        <v/>
      </c>
      <c r="I32" s="22">
        <f>IF($G32="","",$D32*$H32)</f>
        <v/>
      </c>
      <c r="J32" s="23">
        <f>IF(OR($C32="",$D32=""),"",MAX(1,INT(($C32-'Настройки'!$C$4)/7)+1))</f>
        <v/>
      </c>
      <c r="K32" s="23">
        <f>IF($G32="","",INT(($G32-'Настройки'!$C$4)/7)+1)</f>
        <v/>
      </c>
    </row>
    <row r="33">
      <c r="A33" s="2" t="n"/>
      <c r="B33" s="2" t="n"/>
      <c r="C33" s="24" t="n"/>
      <c r="D33" s="25" t="n"/>
      <c r="E33" s="2" t="n"/>
      <c r="F33" s="2" t="n"/>
      <c r="G33" s="20">
        <f>IF(OR($C33="",$D33=""),"",IF($F33="обещание",$C33,IF($C33&gt;='Настройки'!$C$4,$C33+IFERROR(INDEX('Настройки'!$C$10:$C$13,MATCH($E33,'Настройки'!$B$10:$B$13,0)),INDEX('Настройки'!$C$10:$C$13,4)),'Настройки'!$C$4+IFERROR(INDEX('Настройки'!$C$10:$C$13,MATCH($E33,'Настройки'!$B$10:$B$13,0)),INDEX('Настройки'!$C$10:$C$13,4)))))</f>
        <v/>
      </c>
      <c r="H33" s="21">
        <f>IF($G33="","",IF($F33="обещание",'Настройки'!$C$16,IF($C33&gt;='Настройки'!$C$4,IFERROR(INDEX('Настройки'!$D$10:$D$13,MATCH($E33,'Настройки'!$B$10:$B$13,0)),INDEX('Настройки'!$D$10:$D$13,4)),IF('Настройки'!$C$4-$C33&gt;90,'Настройки'!$C$18,IFERROR(INDEX('Настройки'!$D$10:$D$13,MATCH($E33,'Настройки'!$B$10:$B$13,0)),INDEX('Настройки'!$D$10:$D$13,4))*'Настройки'!$C$17))))</f>
        <v/>
      </c>
      <c r="I33" s="22">
        <f>IF($G33="","",$D33*$H33)</f>
        <v/>
      </c>
      <c r="J33" s="23">
        <f>IF(OR($C33="",$D33=""),"",MAX(1,INT(($C33-'Настройки'!$C$4)/7)+1))</f>
        <v/>
      </c>
      <c r="K33" s="23">
        <f>IF($G33="","",INT(($G33-'Настройки'!$C$4)/7)+1)</f>
        <v/>
      </c>
    </row>
    <row r="34">
      <c r="A34" s="2" t="n"/>
      <c r="B34" s="2" t="n"/>
      <c r="C34" s="24" t="n"/>
      <c r="D34" s="25" t="n"/>
      <c r="E34" s="2" t="n"/>
      <c r="F34" s="2" t="n"/>
      <c r="G34" s="20">
        <f>IF(OR($C34="",$D34=""),"",IF($F34="обещание",$C34,IF($C34&gt;='Настройки'!$C$4,$C34+IFERROR(INDEX('Настройки'!$C$10:$C$13,MATCH($E34,'Настройки'!$B$10:$B$13,0)),INDEX('Настройки'!$C$10:$C$13,4)),'Настройки'!$C$4+IFERROR(INDEX('Настройки'!$C$10:$C$13,MATCH($E34,'Настройки'!$B$10:$B$13,0)),INDEX('Настройки'!$C$10:$C$13,4)))))</f>
        <v/>
      </c>
      <c r="H34" s="21">
        <f>IF($G34="","",IF($F34="обещание",'Настройки'!$C$16,IF($C34&gt;='Настройки'!$C$4,IFERROR(INDEX('Настройки'!$D$10:$D$13,MATCH($E34,'Настройки'!$B$10:$B$13,0)),INDEX('Настройки'!$D$10:$D$13,4)),IF('Настройки'!$C$4-$C34&gt;90,'Настройки'!$C$18,IFERROR(INDEX('Настройки'!$D$10:$D$13,MATCH($E34,'Настройки'!$B$10:$B$13,0)),INDEX('Настройки'!$D$10:$D$13,4))*'Настройки'!$C$17))))</f>
        <v/>
      </c>
      <c r="I34" s="22">
        <f>IF($G34="","",$D34*$H34)</f>
        <v/>
      </c>
      <c r="J34" s="23">
        <f>IF(OR($C34="",$D34=""),"",MAX(1,INT(($C34-'Настройки'!$C$4)/7)+1))</f>
        <v/>
      </c>
      <c r="K34" s="23">
        <f>IF($G34="","",INT(($G34-'Настройки'!$C$4)/7)+1)</f>
        <v/>
      </c>
    </row>
    <row r="35">
      <c r="A35" s="2" t="n"/>
      <c r="B35" s="2" t="n"/>
      <c r="C35" s="24" t="n"/>
      <c r="D35" s="25" t="n"/>
      <c r="E35" s="2" t="n"/>
      <c r="F35" s="2" t="n"/>
      <c r="G35" s="20">
        <f>IF(OR($C35="",$D35=""),"",IF($F35="обещание",$C35,IF($C35&gt;='Настройки'!$C$4,$C35+IFERROR(INDEX('Настройки'!$C$10:$C$13,MATCH($E35,'Настройки'!$B$10:$B$13,0)),INDEX('Настройки'!$C$10:$C$13,4)),'Настройки'!$C$4+IFERROR(INDEX('Настройки'!$C$10:$C$13,MATCH($E35,'Настройки'!$B$10:$B$13,0)),INDEX('Настройки'!$C$10:$C$13,4)))))</f>
        <v/>
      </c>
      <c r="H35" s="21">
        <f>IF($G35="","",IF($F35="обещание",'Настройки'!$C$16,IF($C35&gt;='Настройки'!$C$4,IFERROR(INDEX('Настройки'!$D$10:$D$13,MATCH($E35,'Настройки'!$B$10:$B$13,0)),INDEX('Настройки'!$D$10:$D$13,4)),IF('Настройки'!$C$4-$C35&gt;90,'Настройки'!$C$18,IFERROR(INDEX('Настройки'!$D$10:$D$13,MATCH($E35,'Настройки'!$B$10:$B$13,0)),INDEX('Настройки'!$D$10:$D$13,4))*'Настройки'!$C$17))))</f>
        <v/>
      </c>
      <c r="I35" s="22">
        <f>IF($G35="","",$D35*$H35)</f>
        <v/>
      </c>
      <c r="J35" s="23">
        <f>IF(OR($C35="",$D35=""),"",MAX(1,INT(($C35-'Настройки'!$C$4)/7)+1))</f>
        <v/>
      </c>
      <c r="K35" s="23">
        <f>IF($G35="","",INT(($G35-'Настройки'!$C$4)/7)+1)</f>
        <v/>
      </c>
    </row>
    <row r="36">
      <c r="A36" s="2" t="n"/>
      <c r="B36" s="2" t="n"/>
      <c r="C36" s="24" t="n"/>
      <c r="D36" s="25" t="n"/>
      <c r="E36" s="2" t="n"/>
      <c r="F36" s="2" t="n"/>
      <c r="G36" s="20">
        <f>IF(OR($C36="",$D36=""),"",IF($F36="обещание",$C36,IF($C36&gt;='Настройки'!$C$4,$C36+IFERROR(INDEX('Настройки'!$C$10:$C$13,MATCH($E36,'Настройки'!$B$10:$B$13,0)),INDEX('Настройки'!$C$10:$C$13,4)),'Настройки'!$C$4+IFERROR(INDEX('Настройки'!$C$10:$C$13,MATCH($E36,'Настройки'!$B$10:$B$13,0)),INDEX('Настройки'!$C$10:$C$13,4)))))</f>
        <v/>
      </c>
      <c r="H36" s="21">
        <f>IF($G36="","",IF($F36="обещание",'Настройки'!$C$16,IF($C36&gt;='Настройки'!$C$4,IFERROR(INDEX('Настройки'!$D$10:$D$13,MATCH($E36,'Настройки'!$B$10:$B$13,0)),INDEX('Настройки'!$D$10:$D$13,4)),IF('Настройки'!$C$4-$C36&gt;90,'Настройки'!$C$18,IFERROR(INDEX('Настройки'!$D$10:$D$13,MATCH($E36,'Настройки'!$B$10:$B$13,0)),INDEX('Настройки'!$D$10:$D$13,4))*'Настройки'!$C$17))))</f>
        <v/>
      </c>
      <c r="I36" s="22">
        <f>IF($G36="","",$D36*$H36)</f>
        <v/>
      </c>
      <c r="J36" s="23">
        <f>IF(OR($C36="",$D36=""),"",MAX(1,INT(($C36-'Настройки'!$C$4)/7)+1))</f>
        <v/>
      </c>
      <c r="K36" s="23">
        <f>IF($G36="","",INT(($G36-'Настройки'!$C$4)/7)+1)</f>
        <v/>
      </c>
    </row>
    <row r="37">
      <c r="A37" s="2" t="n"/>
      <c r="B37" s="2" t="n"/>
      <c r="C37" s="24" t="n"/>
      <c r="D37" s="25" t="n"/>
      <c r="E37" s="2" t="n"/>
      <c r="F37" s="2" t="n"/>
      <c r="G37" s="20">
        <f>IF(OR($C37="",$D37=""),"",IF($F37="обещание",$C37,IF($C37&gt;='Настройки'!$C$4,$C37+IFERROR(INDEX('Настройки'!$C$10:$C$13,MATCH($E37,'Настройки'!$B$10:$B$13,0)),INDEX('Настройки'!$C$10:$C$13,4)),'Настройки'!$C$4+IFERROR(INDEX('Настройки'!$C$10:$C$13,MATCH($E37,'Настройки'!$B$10:$B$13,0)),INDEX('Настройки'!$C$10:$C$13,4)))))</f>
        <v/>
      </c>
      <c r="H37" s="21">
        <f>IF($G37="","",IF($F37="обещание",'Настройки'!$C$16,IF($C37&gt;='Настройки'!$C$4,IFERROR(INDEX('Настройки'!$D$10:$D$13,MATCH($E37,'Настройки'!$B$10:$B$13,0)),INDEX('Настройки'!$D$10:$D$13,4)),IF('Настройки'!$C$4-$C37&gt;90,'Настройки'!$C$18,IFERROR(INDEX('Настройки'!$D$10:$D$13,MATCH($E37,'Настройки'!$B$10:$B$13,0)),INDEX('Настройки'!$D$10:$D$13,4))*'Настройки'!$C$17))))</f>
        <v/>
      </c>
      <c r="I37" s="22">
        <f>IF($G37="","",$D37*$H37)</f>
        <v/>
      </c>
      <c r="J37" s="23">
        <f>IF(OR($C37="",$D37=""),"",MAX(1,INT(($C37-'Настройки'!$C$4)/7)+1))</f>
        <v/>
      </c>
      <c r="K37" s="23">
        <f>IF($G37="","",INT(($G37-'Настройки'!$C$4)/7)+1)</f>
        <v/>
      </c>
    </row>
    <row r="38">
      <c r="A38" s="2" t="n"/>
      <c r="B38" s="2" t="n"/>
      <c r="C38" s="24" t="n"/>
      <c r="D38" s="25" t="n"/>
      <c r="E38" s="2" t="n"/>
      <c r="F38" s="2" t="n"/>
      <c r="G38" s="20">
        <f>IF(OR($C38="",$D38=""),"",IF($F38="обещание",$C38,IF($C38&gt;='Настройки'!$C$4,$C38+IFERROR(INDEX('Настройки'!$C$10:$C$13,MATCH($E38,'Настройки'!$B$10:$B$13,0)),INDEX('Настройки'!$C$10:$C$13,4)),'Настройки'!$C$4+IFERROR(INDEX('Настройки'!$C$10:$C$13,MATCH($E38,'Настройки'!$B$10:$B$13,0)),INDEX('Настройки'!$C$10:$C$13,4)))))</f>
        <v/>
      </c>
      <c r="H38" s="21">
        <f>IF($G38="","",IF($F38="обещание",'Настройки'!$C$16,IF($C38&gt;='Настройки'!$C$4,IFERROR(INDEX('Настройки'!$D$10:$D$13,MATCH($E38,'Настройки'!$B$10:$B$13,0)),INDEX('Настройки'!$D$10:$D$13,4)),IF('Настройки'!$C$4-$C38&gt;90,'Настройки'!$C$18,IFERROR(INDEX('Настройки'!$D$10:$D$13,MATCH($E38,'Настройки'!$B$10:$B$13,0)),INDEX('Настройки'!$D$10:$D$13,4))*'Настройки'!$C$17))))</f>
        <v/>
      </c>
      <c r="I38" s="22">
        <f>IF($G38="","",$D38*$H38)</f>
        <v/>
      </c>
      <c r="J38" s="23">
        <f>IF(OR($C38="",$D38=""),"",MAX(1,INT(($C38-'Настройки'!$C$4)/7)+1))</f>
        <v/>
      </c>
      <c r="K38" s="23">
        <f>IF($G38="","",INT(($G38-'Настройки'!$C$4)/7)+1)</f>
        <v/>
      </c>
    </row>
    <row r="39">
      <c r="A39" s="2" t="n"/>
      <c r="B39" s="2" t="n"/>
      <c r="C39" s="24" t="n"/>
      <c r="D39" s="25" t="n"/>
      <c r="E39" s="2" t="n"/>
      <c r="F39" s="2" t="n"/>
      <c r="G39" s="20">
        <f>IF(OR($C39="",$D39=""),"",IF($F39="обещание",$C39,IF($C39&gt;='Настройки'!$C$4,$C39+IFERROR(INDEX('Настройки'!$C$10:$C$13,MATCH($E39,'Настройки'!$B$10:$B$13,0)),INDEX('Настройки'!$C$10:$C$13,4)),'Настройки'!$C$4+IFERROR(INDEX('Настройки'!$C$10:$C$13,MATCH($E39,'Настройки'!$B$10:$B$13,0)),INDEX('Настройки'!$C$10:$C$13,4)))))</f>
        <v/>
      </c>
      <c r="H39" s="21">
        <f>IF($G39="","",IF($F39="обещание",'Настройки'!$C$16,IF($C39&gt;='Настройки'!$C$4,IFERROR(INDEX('Настройки'!$D$10:$D$13,MATCH($E39,'Настройки'!$B$10:$B$13,0)),INDEX('Настройки'!$D$10:$D$13,4)),IF('Настройки'!$C$4-$C39&gt;90,'Настройки'!$C$18,IFERROR(INDEX('Настройки'!$D$10:$D$13,MATCH($E39,'Настройки'!$B$10:$B$13,0)),INDEX('Настройки'!$D$10:$D$13,4))*'Настройки'!$C$17))))</f>
        <v/>
      </c>
      <c r="I39" s="22">
        <f>IF($G39="","",$D39*$H39)</f>
        <v/>
      </c>
      <c r="J39" s="23">
        <f>IF(OR($C39="",$D39=""),"",MAX(1,INT(($C39-'Настройки'!$C$4)/7)+1))</f>
        <v/>
      </c>
      <c r="K39" s="23">
        <f>IF($G39="","",INT(($G39-'Настройки'!$C$4)/7)+1)</f>
        <v/>
      </c>
    </row>
    <row r="40">
      <c r="A40" s="2" t="n"/>
      <c r="B40" s="2" t="n"/>
      <c r="C40" s="24" t="n"/>
      <c r="D40" s="25" t="n"/>
      <c r="E40" s="2" t="n"/>
      <c r="F40" s="2" t="n"/>
      <c r="G40" s="20">
        <f>IF(OR($C40="",$D40=""),"",IF($F40="обещание",$C40,IF($C40&gt;='Настройки'!$C$4,$C40+IFERROR(INDEX('Настройки'!$C$10:$C$13,MATCH($E40,'Настройки'!$B$10:$B$13,0)),INDEX('Настройки'!$C$10:$C$13,4)),'Настройки'!$C$4+IFERROR(INDEX('Настройки'!$C$10:$C$13,MATCH($E40,'Настройки'!$B$10:$B$13,0)),INDEX('Настройки'!$C$10:$C$13,4)))))</f>
        <v/>
      </c>
      <c r="H40" s="21">
        <f>IF($G40="","",IF($F40="обещание",'Настройки'!$C$16,IF($C40&gt;='Настройки'!$C$4,IFERROR(INDEX('Настройки'!$D$10:$D$13,MATCH($E40,'Настройки'!$B$10:$B$13,0)),INDEX('Настройки'!$D$10:$D$13,4)),IF('Настройки'!$C$4-$C40&gt;90,'Настройки'!$C$18,IFERROR(INDEX('Настройки'!$D$10:$D$13,MATCH($E40,'Настройки'!$B$10:$B$13,0)),INDEX('Настройки'!$D$10:$D$13,4))*'Настройки'!$C$17))))</f>
        <v/>
      </c>
      <c r="I40" s="22">
        <f>IF($G40="","",$D40*$H40)</f>
        <v/>
      </c>
      <c r="J40" s="23">
        <f>IF(OR($C40="",$D40=""),"",MAX(1,INT(($C40-'Настройки'!$C$4)/7)+1))</f>
        <v/>
      </c>
      <c r="K40" s="23">
        <f>IF($G40="","",INT(($G40-'Настройки'!$C$4)/7)+1)</f>
        <v/>
      </c>
    </row>
    <row r="41">
      <c r="A41" s="2" t="n"/>
      <c r="B41" s="2" t="n"/>
      <c r="C41" s="24" t="n"/>
      <c r="D41" s="25" t="n"/>
      <c r="E41" s="2" t="n"/>
      <c r="F41" s="2" t="n"/>
      <c r="G41" s="20">
        <f>IF(OR($C41="",$D41=""),"",IF($F41="обещание",$C41,IF($C41&gt;='Настройки'!$C$4,$C41+IFERROR(INDEX('Настройки'!$C$10:$C$13,MATCH($E41,'Настройки'!$B$10:$B$13,0)),INDEX('Настройки'!$C$10:$C$13,4)),'Настройки'!$C$4+IFERROR(INDEX('Настройки'!$C$10:$C$13,MATCH($E41,'Настройки'!$B$10:$B$13,0)),INDEX('Настройки'!$C$10:$C$13,4)))))</f>
        <v/>
      </c>
      <c r="H41" s="21">
        <f>IF($G41="","",IF($F41="обещание",'Настройки'!$C$16,IF($C41&gt;='Настройки'!$C$4,IFERROR(INDEX('Настройки'!$D$10:$D$13,MATCH($E41,'Настройки'!$B$10:$B$13,0)),INDEX('Настройки'!$D$10:$D$13,4)),IF('Настройки'!$C$4-$C41&gt;90,'Настройки'!$C$18,IFERROR(INDEX('Настройки'!$D$10:$D$13,MATCH($E41,'Настройки'!$B$10:$B$13,0)),INDEX('Настройки'!$D$10:$D$13,4))*'Настройки'!$C$17))))</f>
        <v/>
      </c>
      <c r="I41" s="22">
        <f>IF($G41="","",$D41*$H41)</f>
        <v/>
      </c>
      <c r="J41" s="23">
        <f>IF(OR($C41="",$D41=""),"",MAX(1,INT(($C41-'Настройки'!$C$4)/7)+1))</f>
        <v/>
      </c>
      <c r="K41" s="23">
        <f>IF($G41="","",INT(($G41-'Настройки'!$C$4)/7)+1)</f>
        <v/>
      </c>
    </row>
    <row r="42">
      <c r="A42" s="2" t="n"/>
      <c r="B42" s="2" t="n"/>
      <c r="C42" s="24" t="n"/>
      <c r="D42" s="25" t="n"/>
      <c r="E42" s="2" t="n"/>
      <c r="F42" s="2" t="n"/>
      <c r="G42" s="20">
        <f>IF(OR($C42="",$D42=""),"",IF($F42="обещание",$C42,IF($C42&gt;='Настройки'!$C$4,$C42+IFERROR(INDEX('Настройки'!$C$10:$C$13,MATCH($E42,'Настройки'!$B$10:$B$13,0)),INDEX('Настройки'!$C$10:$C$13,4)),'Настройки'!$C$4+IFERROR(INDEX('Настройки'!$C$10:$C$13,MATCH($E42,'Настройки'!$B$10:$B$13,0)),INDEX('Настройки'!$C$10:$C$13,4)))))</f>
        <v/>
      </c>
      <c r="H42" s="21">
        <f>IF($G42="","",IF($F42="обещание",'Настройки'!$C$16,IF($C42&gt;='Настройки'!$C$4,IFERROR(INDEX('Настройки'!$D$10:$D$13,MATCH($E42,'Настройки'!$B$10:$B$13,0)),INDEX('Настройки'!$D$10:$D$13,4)),IF('Настройки'!$C$4-$C42&gt;90,'Настройки'!$C$18,IFERROR(INDEX('Настройки'!$D$10:$D$13,MATCH($E42,'Настройки'!$B$10:$B$13,0)),INDEX('Настройки'!$D$10:$D$13,4))*'Настройки'!$C$17))))</f>
        <v/>
      </c>
      <c r="I42" s="22">
        <f>IF($G42="","",$D42*$H42)</f>
        <v/>
      </c>
      <c r="J42" s="23">
        <f>IF(OR($C42="",$D42=""),"",MAX(1,INT(($C42-'Настройки'!$C$4)/7)+1))</f>
        <v/>
      </c>
      <c r="K42" s="23">
        <f>IF($G42="","",INT(($G42-'Настройки'!$C$4)/7)+1)</f>
        <v/>
      </c>
    </row>
    <row r="43">
      <c r="A43" s="2" t="n"/>
      <c r="B43" s="2" t="n"/>
      <c r="C43" s="24" t="n"/>
      <c r="D43" s="25" t="n"/>
      <c r="E43" s="2" t="n"/>
      <c r="F43" s="2" t="n"/>
      <c r="G43" s="20">
        <f>IF(OR($C43="",$D43=""),"",IF($F43="обещание",$C43,IF($C43&gt;='Настройки'!$C$4,$C43+IFERROR(INDEX('Настройки'!$C$10:$C$13,MATCH($E43,'Настройки'!$B$10:$B$13,0)),INDEX('Настройки'!$C$10:$C$13,4)),'Настройки'!$C$4+IFERROR(INDEX('Настройки'!$C$10:$C$13,MATCH($E43,'Настройки'!$B$10:$B$13,0)),INDEX('Настройки'!$C$10:$C$13,4)))))</f>
        <v/>
      </c>
      <c r="H43" s="21">
        <f>IF($G43="","",IF($F43="обещание",'Настройки'!$C$16,IF($C43&gt;='Настройки'!$C$4,IFERROR(INDEX('Настройки'!$D$10:$D$13,MATCH($E43,'Настройки'!$B$10:$B$13,0)),INDEX('Настройки'!$D$10:$D$13,4)),IF('Настройки'!$C$4-$C43&gt;90,'Настройки'!$C$18,IFERROR(INDEX('Настройки'!$D$10:$D$13,MATCH($E43,'Настройки'!$B$10:$B$13,0)),INDEX('Настройки'!$D$10:$D$13,4))*'Настройки'!$C$17))))</f>
        <v/>
      </c>
      <c r="I43" s="22">
        <f>IF($G43="","",$D43*$H43)</f>
        <v/>
      </c>
      <c r="J43" s="23">
        <f>IF(OR($C43="",$D43=""),"",MAX(1,INT(($C43-'Настройки'!$C$4)/7)+1))</f>
        <v/>
      </c>
      <c r="K43" s="23">
        <f>IF($G43="","",INT(($G43-'Настройки'!$C$4)/7)+1)</f>
        <v/>
      </c>
    </row>
    <row r="44">
      <c r="A44" s="2" t="n"/>
      <c r="B44" s="2" t="n"/>
      <c r="C44" s="24" t="n"/>
      <c r="D44" s="25" t="n"/>
      <c r="E44" s="2" t="n"/>
      <c r="F44" s="2" t="n"/>
      <c r="G44" s="20">
        <f>IF(OR($C44="",$D44=""),"",IF($F44="обещание",$C44,IF($C44&gt;='Настройки'!$C$4,$C44+IFERROR(INDEX('Настройки'!$C$10:$C$13,MATCH($E44,'Настройки'!$B$10:$B$13,0)),INDEX('Настройки'!$C$10:$C$13,4)),'Настройки'!$C$4+IFERROR(INDEX('Настройки'!$C$10:$C$13,MATCH($E44,'Настройки'!$B$10:$B$13,0)),INDEX('Настройки'!$C$10:$C$13,4)))))</f>
        <v/>
      </c>
      <c r="H44" s="21">
        <f>IF($G44="","",IF($F44="обещание",'Настройки'!$C$16,IF($C44&gt;='Настройки'!$C$4,IFERROR(INDEX('Настройки'!$D$10:$D$13,MATCH($E44,'Настройки'!$B$10:$B$13,0)),INDEX('Настройки'!$D$10:$D$13,4)),IF('Настройки'!$C$4-$C44&gt;90,'Настройки'!$C$18,IFERROR(INDEX('Настройки'!$D$10:$D$13,MATCH($E44,'Настройки'!$B$10:$B$13,0)),INDEX('Настройки'!$D$10:$D$13,4))*'Настройки'!$C$17))))</f>
        <v/>
      </c>
      <c r="I44" s="22">
        <f>IF($G44="","",$D44*$H44)</f>
        <v/>
      </c>
      <c r="J44" s="23">
        <f>IF(OR($C44="",$D44=""),"",MAX(1,INT(($C44-'Настройки'!$C$4)/7)+1))</f>
        <v/>
      </c>
      <c r="K44" s="23">
        <f>IF($G44="","",INT(($G44-'Настройки'!$C$4)/7)+1)</f>
        <v/>
      </c>
    </row>
    <row r="45">
      <c r="A45" s="2" t="n"/>
      <c r="B45" s="2" t="n"/>
      <c r="C45" s="24" t="n"/>
      <c r="D45" s="25" t="n"/>
      <c r="E45" s="2" t="n"/>
      <c r="F45" s="2" t="n"/>
      <c r="G45" s="20">
        <f>IF(OR($C45="",$D45=""),"",IF($F45="обещание",$C45,IF($C45&gt;='Настройки'!$C$4,$C45+IFERROR(INDEX('Настройки'!$C$10:$C$13,MATCH($E45,'Настройки'!$B$10:$B$13,0)),INDEX('Настройки'!$C$10:$C$13,4)),'Настройки'!$C$4+IFERROR(INDEX('Настройки'!$C$10:$C$13,MATCH($E45,'Настройки'!$B$10:$B$13,0)),INDEX('Настройки'!$C$10:$C$13,4)))))</f>
        <v/>
      </c>
      <c r="H45" s="21">
        <f>IF($G45="","",IF($F45="обещание",'Настройки'!$C$16,IF($C45&gt;='Настройки'!$C$4,IFERROR(INDEX('Настройки'!$D$10:$D$13,MATCH($E45,'Настройки'!$B$10:$B$13,0)),INDEX('Настройки'!$D$10:$D$13,4)),IF('Настройки'!$C$4-$C45&gt;90,'Настройки'!$C$18,IFERROR(INDEX('Настройки'!$D$10:$D$13,MATCH($E45,'Настройки'!$B$10:$B$13,0)),INDEX('Настройки'!$D$10:$D$13,4))*'Настройки'!$C$17))))</f>
        <v/>
      </c>
      <c r="I45" s="22">
        <f>IF($G45="","",$D45*$H45)</f>
        <v/>
      </c>
      <c r="J45" s="23">
        <f>IF(OR($C45="",$D45=""),"",MAX(1,INT(($C45-'Настройки'!$C$4)/7)+1))</f>
        <v/>
      </c>
      <c r="K45" s="23">
        <f>IF($G45="","",INT(($G45-'Настройки'!$C$4)/7)+1)</f>
        <v/>
      </c>
    </row>
    <row r="46">
      <c r="A46" s="2" t="n"/>
      <c r="B46" s="2" t="n"/>
      <c r="C46" s="24" t="n"/>
      <c r="D46" s="25" t="n"/>
      <c r="E46" s="2" t="n"/>
      <c r="F46" s="2" t="n"/>
      <c r="G46" s="20">
        <f>IF(OR($C46="",$D46=""),"",IF($F46="обещание",$C46,IF($C46&gt;='Настройки'!$C$4,$C46+IFERROR(INDEX('Настройки'!$C$10:$C$13,MATCH($E46,'Настройки'!$B$10:$B$13,0)),INDEX('Настройки'!$C$10:$C$13,4)),'Настройки'!$C$4+IFERROR(INDEX('Настройки'!$C$10:$C$13,MATCH($E46,'Настройки'!$B$10:$B$13,0)),INDEX('Настройки'!$C$10:$C$13,4)))))</f>
        <v/>
      </c>
      <c r="H46" s="21">
        <f>IF($G46="","",IF($F46="обещание",'Настройки'!$C$16,IF($C46&gt;='Настройки'!$C$4,IFERROR(INDEX('Настройки'!$D$10:$D$13,MATCH($E46,'Настройки'!$B$10:$B$13,0)),INDEX('Настройки'!$D$10:$D$13,4)),IF('Настройки'!$C$4-$C46&gt;90,'Настройки'!$C$18,IFERROR(INDEX('Настройки'!$D$10:$D$13,MATCH($E46,'Настройки'!$B$10:$B$13,0)),INDEX('Настройки'!$D$10:$D$13,4))*'Настройки'!$C$17))))</f>
        <v/>
      </c>
      <c r="I46" s="22">
        <f>IF($G46="","",$D46*$H46)</f>
        <v/>
      </c>
      <c r="J46" s="23">
        <f>IF(OR($C46="",$D46=""),"",MAX(1,INT(($C46-'Настройки'!$C$4)/7)+1))</f>
        <v/>
      </c>
      <c r="K46" s="23">
        <f>IF($G46="","",INT(($G46-'Настройки'!$C$4)/7)+1)</f>
        <v/>
      </c>
    </row>
    <row r="47">
      <c r="A47" s="2" t="n"/>
      <c r="B47" s="2" t="n"/>
      <c r="C47" s="24" t="n"/>
      <c r="D47" s="25" t="n"/>
      <c r="E47" s="2" t="n"/>
      <c r="F47" s="2" t="n"/>
      <c r="G47" s="20">
        <f>IF(OR($C47="",$D47=""),"",IF($F47="обещание",$C47,IF($C47&gt;='Настройки'!$C$4,$C47+IFERROR(INDEX('Настройки'!$C$10:$C$13,MATCH($E47,'Настройки'!$B$10:$B$13,0)),INDEX('Настройки'!$C$10:$C$13,4)),'Настройки'!$C$4+IFERROR(INDEX('Настройки'!$C$10:$C$13,MATCH($E47,'Настройки'!$B$10:$B$13,0)),INDEX('Настройки'!$C$10:$C$13,4)))))</f>
        <v/>
      </c>
      <c r="H47" s="21">
        <f>IF($G47="","",IF($F47="обещание",'Настройки'!$C$16,IF($C47&gt;='Настройки'!$C$4,IFERROR(INDEX('Настройки'!$D$10:$D$13,MATCH($E47,'Настройки'!$B$10:$B$13,0)),INDEX('Настройки'!$D$10:$D$13,4)),IF('Настройки'!$C$4-$C47&gt;90,'Настройки'!$C$18,IFERROR(INDEX('Настройки'!$D$10:$D$13,MATCH($E47,'Настройки'!$B$10:$B$13,0)),INDEX('Настройки'!$D$10:$D$13,4))*'Настройки'!$C$17))))</f>
        <v/>
      </c>
      <c r="I47" s="22">
        <f>IF($G47="","",$D47*$H47)</f>
        <v/>
      </c>
      <c r="J47" s="23">
        <f>IF(OR($C47="",$D47=""),"",MAX(1,INT(($C47-'Настройки'!$C$4)/7)+1))</f>
        <v/>
      </c>
      <c r="K47" s="23">
        <f>IF($G47="","",INT(($G47-'Настройки'!$C$4)/7)+1)</f>
        <v/>
      </c>
    </row>
    <row r="48">
      <c r="A48" s="2" t="n"/>
      <c r="B48" s="2" t="n"/>
      <c r="C48" s="24" t="n"/>
      <c r="D48" s="25" t="n"/>
      <c r="E48" s="2" t="n"/>
      <c r="F48" s="2" t="n"/>
      <c r="G48" s="20">
        <f>IF(OR($C48="",$D48=""),"",IF($F48="обещание",$C48,IF($C48&gt;='Настройки'!$C$4,$C48+IFERROR(INDEX('Настройки'!$C$10:$C$13,MATCH($E48,'Настройки'!$B$10:$B$13,0)),INDEX('Настройки'!$C$10:$C$13,4)),'Настройки'!$C$4+IFERROR(INDEX('Настройки'!$C$10:$C$13,MATCH($E48,'Настройки'!$B$10:$B$13,0)),INDEX('Настройки'!$C$10:$C$13,4)))))</f>
        <v/>
      </c>
      <c r="H48" s="21">
        <f>IF($G48="","",IF($F48="обещание",'Настройки'!$C$16,IF($C48&gt;='Настройки'!$C$4,IFERROR(INDEX('Настройки'!$D$10:$D$13,MATCH($E48,'Настройки'!$B$10:$B$13,0)),INDEX('Настройки'!$D$10:$D$13,4)),IF('Настройки'!$C$4-$C48&gt;90,'Настройки'!$C$18,IFERROR(INDEX('Настройки'!$D$10:$D$13,MATCH($E48,'Настройки'!$B$10:$B$13,0)),INDEX('Настройки'!$D$10:$D$13,4))*'Настройки'!$C$17))))</f>
        <v/>
      </c>
      <c r="I48" s="22">
        <f>IF($G48="","",$D48*$H48)</f>
        <v/>
      </c>
      <c r="J48" s="23">
        <f>IF(OR($C48="",$D48=""),"",MAX(1,INT(($C48-'Настройки'!$C$4)/7)+1))</f>
        <v/>
      </c>
      <c r="K48" s="23">
        <f>IF($G48="","",INT(($G48-'Настройки'!$C$4)/7)+1)</f>
        <v/>
      </c>
    </row>
    <row r="49">
      <c r="A49" s="2" t="n"/>
      <c r="B49" s="2" t="n"/>
      <c r="C49" s="24" t="n"/>
      <c r="D49" s="25" t="n"/>
      <c r="E49" s="2" t="n"/>
      <c r="F49" s="2" t="n"/>
      <c r="G49" s="20">
        <f>IF(OR($C49="",$D49=""),"",IF($F49="обещание",$C49,IF($C49&gt;='Настройки'!$C$4,$C49+IFERROR(INDEX('Настройки'!$C$10:$C$13,MATCH($E49,'Настройки'!$B$10:$B$13,0)),INDEX('Настройки'!$C$10:$C$13,4)),'Настройки'!$C$4+IFERROR(INDEX('Настройки'!$C$10:$C$13,MATCH($E49,'Настройки'!$B$10:$B$13,0)),INDEX('Настройки'!$C$10:$C$13,4)))))</f>
        <v/>
      </c>
      <c r="H49" s="21">
        <f>IF($G49="","",IF($F49="обещание",'Настройки'!$C$16,IF($C49&gt;='Настройки'!$C$4,IFERROR(INDEX('Настройки'!$D$10:$D$13,MATCH($E49,'Настройки'!$B$10:$B$13,0)),INDEX('Настройки'!$D$10:$D$13,4)),IF('Настройки'!$C$4-$C49&gt;90,'Настройки'!$C$18,IFERROR(INDEX('Настройки'!$D$10:$D$13,MATCH($E49,'Настройки'!$B$10:$B$13,0)),INDEX('Настройки'!$D$10:$D$13,4))*'Настройки'!$C$17))))</f>
        <v/>
      </c>
      <c r="I49" s="22">
        <f>IF($G49="","",$D49*$H49)</f>
        <v/>
      </c>
      <c r="J49" s="23">
        <f>IF(OR($C49="",$D49=""),"",MAX(1,INT(($C49-'Настройки'!$C$4)/7)+1))</f>
        <v/>
      </c>
      <c r="K49" s="23">
        <f>IF($G49="","",INT(($G49-'Настройки'!$C$4)/7)+1)</f>
        <v/>
      </c>
    </row>
    <row r="50">
      <c r="A50" s="2" t="n"/>
      <c r="B50" s="2" t="n"/>
      <c r="C50" s="24" t="n"/>
      <c r="D50" s="25" t="n"/>
      <c r="E50" s="2" t="n"/>
      <c r="F50" s="2" t="n"/>
      <c r="G50" s="20">
        <f>IF(OR($C50="",$D50=""),"",IF($F50="обещание",$C50,IF($C50&gt;='Настройки'!$C$4,$C50+IFERROR(INDEX('Настройки'!$C$10:$C$13,MATCH($E50,'Настройки'!$B$10:$B$13,0)),INDEX('Настройки'!$C$10:$C$13,4)),'Настройки'!$C$4+IFERROR(INDEX('Настройки'!$C$10:$C$13,MATCH($E50,'Настройки'!$B$10:$B$13,0)),INDEX('Настройки'!$C$10:$C$13,4)))))</f>
        <v/>
      </c>
      <c r="H50" s="21">
        <f>IF($G50="","",IF($F50="обещание",'Настройки'!$C$16,IF($C50&gt;='Настройки'!$C$4,IFERROR(INDEX('Настройки'!$D$10:$D$13,MATCH($E50,'Настройки'!$B$10:$B$13,0)),INDEX('Настройки'!$D$10:$D$13,4)),IF('Настройки'!$C$4-$C50&gt;90,'Настройки'!$C$18,IFERROR(INDEX('Настройки'!$D$10:$D$13,MATCH($E50,'Настройки'!$B$10:$B$13,0)),INDEX('Настройки'!$D$10:$D$13,4))*'Настройки'!$C$17))))</f>
        <v/>
      </c>
      <c r="I50" s="22">
        <f>IF($G50="","",$D50*$H50)</f>
        <v/>
      </c>
      <c r="J50" s="23">
        <f>IF(OR($C50="",$D50=""),"",MAX(1,INT(($C50-'Настройки'!$C$4)/7)+1))</f>
        <v/>
      </c>
      <c r="K50" s="23">
        <f>IF($G50="","",INT(($G50-'Настройки'!$C$4)/7)+1)</f>
        <v/>
      </c>
    </row>
    <row r="51">
      <c r="A51" s="2" t="n"/>
      <c r="B51" s="2" t="n"/>
      <c r="C51" s="24" t="n"/>
      <c r="D51" s="25" t="n"/>
      <c r="E51" s="2" t="n"/>
      <c r="F51" s="2" t="n"/>
      <c r="G51" s="20">
        <f>IF(OR($C51="",$D51=""),"",IF($F51="обещание",$C51,IF($C51&gt;='Настройки'!$C$4,$C51+IFERROR(INDEX('Настройки'!$C$10:$C$13,MATCH($E51,'Настройки'!$B$10:$B$13,0)),INDEX('Настройки'!$C$10:$C$13,4)),'Настройки'!$C$4+IFERROR(INDEX('Настройки'!$C$10:$C$13,MATCH($E51,'Настройки'!$B$10:$B$13,0)),INDEX('Настройки'!$C$10:$C$13,4)))))</f>
        <v/>
      </c>
      <c r="H51" s="21">
        <f>IF($G51="","",IF($F51="обещание",'Настройки'!$C$16,IF($C51&gt;='Настройки'!$C$4,IFERROR(INDEX('Настройки'!$D$10:$D$13,MATCH($E51,'Настройки'!$B$10:$B$13,0)),INDEX('Настройки'!$D$10:$D$13,4)),IF('Настройки'!$C$4-$C51&gt;90,'Настройки'!$C$18,IFERROR(INDEX('Настройки'!$D$10:$D$13,MATCH($E51,'Настройки'!$B$10:$B$13,0)),INDEX('Настройки'!$D$10:$D$13,4))*'Настройки'!$C$17))))</f>
        <v/>
      </c>
      <c r="I51" s="22">
        <f>IF($G51="","",$D51*$H51)</f>
        <v/>
      </c>
      <c r="J51" s="23">
        <f>IF(OR($C51="",$D51=""),"",MAX(1,INT(($C51-'Настройки'!$C$4)/7)+1))</f>
        <v/>
      </c>
      <c r="K51" s="23">
        <f>IF($G51="","",INT(($G51-'Настройки'!$C$4)/7)+1)</f>
        <v/>
      </c>
    </row>
    <row r="52">
      <c r="A52" s="2" t="n"/>
      <c r="B52" s="2" t="n"/>
      <c r="C52" s="24" t="n"/>
      <c r="D52" s="25" t="n"/>
      <c r="E52" s="2" t="n"/>
      <c r="F52" s="2" t="n"/>
      <c r="G52" s="20">
        <f>IF(OR($C52="",$D52=""),"",IF($F52="обещание",$C52,IF($C52&gt;='Настройки'!$C$4,$C52+IFERROR(INDEX('Настройки'!$C$10:$C$13,MATCH($E52,'Настройки'!$B$10:$B$13,0)),INDEX('Настройки'!$C$10:$C$13,4)),'Настройки'!$C$4+IFERROR(INDEX('Настройки'!$C$10:$C$13,MATCH($E52,'Настройки'!$B$10:$B$13,0)),INDEX('Настройки'!$C$10:$C$13,4)))))</f>
        <v/>
      </c>
      <c r="H52" s="21">
        <f>IF($G52="","",IF($F52="обещание",'Настройки'!$C$16,IF($C52&gt;='Настройки'!$C$4,IFERROR(INDEX('Настройки'!$D$10:$D$13,MATCH($E52,'Настройки'!$B$10:$B$13,0)),INDEX('Настройки'!$D$10:$D$13,4)),IF('Настройки'!$C$4-$C52&gt;90,'Настройки'!$C$18,IFERROR(INDEX('Настройки'!$D$10:$D$13,MATCH($E52,'Настройки'!$B$10:$B$13,0)),INDEX('Настройки'!$D$10:$D$13,4))*'Настройки'!$C$17))))</f>
        <v/>
      </c>
      <c r="I52" s="22">
        <f>IF($G52="","",$D52*$H52)</f>
        <v/>
      </c>
      <c r="J52" s="23">
        <f>IF(OR($C52="",$D52=""),"",MAX(1,INT(($C52-'Настройки'!$C$4)/7)+1))</f>
        <v/>
      </c>
      <c r="K52" s="23">
        <f>IF($G52="","",INT(($G52-'Настройки'!$C$4)/7)+1)</f>
        <v/>
      </c>
    </row>
    <row r="53">
      <c r="A53" s="2" t="n"/>
      <c r="B53" s="2" t="n"/>
      <c r="C53" s="24" t="n"/>
      <c r="D53" s="25" t="n"/>
      <c r="E53" s="2" t="n"/>
      <c r="F53" s="2" t="n"/>
      <c r="G53" s="20">
        <f>IF(OR($C53="",$D53=""),"",IF($F53="обещание",$C53,IF($C53&gt;='Настройки'!$C$4,$C53+IFERROR(INDEX('Настройки'!$C$10:$C$13,MATCH($E53,'Настройки'!$B$10:$B$13,0)),INDEX('Настройки'!$C$10:$C$13,4)),'Настройки'!$C$4+IFERROR(INDEX('Настройки'!$C$10:$C$13,MATCH($E53,'Настройки'!$B$10:$B$13,0)),INDEX('Настройки'!$C$10:$C$13,4)))))</f>
        <v/>
      </c>
      <c r="H53" s="21">
        <f>IF($G53="","",IF($F53="обещание",'Настройки'!$C$16,IF($C53&gt;='Настройки'!$C$4,IFERROR(INDEX('Настройки'!$D$10:$D$13,MATCH($E53,'Настройки'!$B$10:$B$13,0)),INDEX('Настройки'!$D$10:$D$13,4)),IF('Настройки'!$C$4-$C53&gt;90,'Настройки'!$C$18,IFERROR(INDEX('Настройки'!$D$10:$D$13,MATCH($E53,'Настройки'!$B$10:$B$13,0)),INDEX('Настройки'!$D$10:$D$13,4))*'Настройки'!$C$17))))</f>
        <v/>
      </c>
      <c r="I53" s="22">
        <f>IF($G53="","",$D53*$H53)</f>
        <v/>
      </c>
      <c r="J53" s="23">
        <f>IF(OR($C53="",$D53=""),"",MAX(1,INT(($C53-'Настройки'!$C$4)/7)+1))</f>
        <v/>
      </c>
      <c r="K53" s="23">
        <f>IF($G53="","",INT(($G53-'Настройки'!$C$4)/7)+1)</f>
        <v/>
      </c>
    </row>
    <row r="54">
      <c r="A54" s="2" t="n"/>
      <c r="B54" s="2" t="n"/>
      <c r="C54" s="24" t="n"/>
      <c r="D54" s="25" t="n"/>
      <c r="E54" s="2" t="n"/>
      <c r="F54" s="2" t="n"/>
      <c r="G54" s="20">
        <f>IF(OR($C54="",$D54=""),"",IF($F54="обещание",$C54,IF($C54&gt;='Настройки'!$C$4,$C54+IFERROR(INDEX('Настройки'!$C$10:$C$13,MATCH($E54,'Настройки'!$B$10:$B$13,0)),INDEX('Настройки'!$C$10:$C$13,4)),'Настройки'!$C$4+IFERROR(INDEX('Настройки'!$C$10:$C$13,MATCH($E54,'Настройки'!$B$10:$B$13,0)),INDEX('Настройки'!$C$10:$C$13,4)))))</f>
        <v/>
      </c>
      <c r="H54" s="21">
        <f>IF($G54="","",IF($F54="обещание",'Настройки'!$C$16,IF($C54&gt;='Настройки'!$C$4,IFERROR(INDEX('Настройки'!$D$10:$D$13,MATCH($E54,'Настройки'!$B$10:$B$13,0)),INDEX('Настройки'!$D$10:$D$13,4)),IF('Настройки'!$C$4-$C54&gt;90,'Настройки'!$C$18,IFERROR(INDEX('Настройки'!$D$10:$D$13,MATCH($E54,'Настройки'!$B$10:$B$13,0)),INDEX('Настройки'!$D$10:$D$13,4))*'Настройки'!$C$17))))</f>
        <v/>
      </c>
      <c r="I54" s="22">
        <f>IF($G54="","",$D54*$H54)</f>
        <v/>
      </c>
      <c r="J54" s="23">
        <f>IF(OR($C54="",$D54=""),"",MAX(1,INT(($C54-'Настройки'!$C$4)/7)+1))</f>
        <v/>
      </c>
      <c r="K54" s="23">
        <f>IF($G54="","",INT(($G54-'Настройки'!$C$4)/7)+1)</f>
        <v/>
      </c>
    </row>
    <row r="55">
      <c r="A55" s="2" t="n"/>
      <c r="B55" s="2" t="n"/>
      <c r="C55" s="24" t="n"/>
      <c r="D55" s="25" t="n"/>
      <c r="E55" s="2" t="n"/>
      <c r="F55" s="2" t="n"/>
      <c r="G55" s="20">
        <f>IF(OR($C55="",$D55=""),"",IF($F55="обещание",$C55,IF($C55&gt;='Настройки'!$C$4,$C55+IFERROR(INDEX('Настройки'!$C$10:$C$13,MATCH($E55,'Настройки'!$B$10:$B$13,0)),INDEX('Настройки'!$C$10:$C$13,4)),'Настройки'!$C$4+IFERROR(INDEX('Настройки'!$C$10:$C$13,MATCH($E55,'Настройки'!$B$10:$B$13,0)),INDEX('Настройки'!$C$10:$C$13,4)))))</f>
        <v/>
      </c>
      <c r="H55" s="21">
        <f>IF($G55="","",IF($F55="обещание",'Настройки'!$C$16,IF($C55&gt;='Настройки'!$C$4,IFERROR(INDEX('Настройки'!$D$10:$D$13,MATCH($E55,'Настройки'!$B$10:$B$13,0)),INDEX('Настройки'!$D$10:$D$13,4)),IF('Настройки'!$C$4-$C55&gt;90,'Настройки'!$C$18,IFERROR(INDEX('Настройки'!$D$10:$D$13,MATCH($E55,'Настройки'!$B$10:$B$13,0)),INDEX('Настройки'!$D$10:$D$13,4))*'Настройки'!$C$17))))</f>
        <v/>
      </c>
      <c r="I55" s="22">
        <f>IF($G55="","",$D55*$H55)</f>
        <v/>
      </c>
      <c r="J55" s="23">
        <f>IF(OR($C55="",$D55=""),"",MAX(1,INT(($C55-'Настройки'!$C$4)/7)+1))</f>
        <v/>
      </c>
      <c r="K55" s="23">
        <f>IF($G55="","",INT(($G55-'Настройки'!$C$4)/7)+1)</f>
        <v/>
      </c>
    </row>
    <row r="56">
      <c r="A56" s="2" t="n"/>
      <c r="B56" s="2" t="n"/>
      <c r="C56" s="24" t="n"/>
      <c r="D56" s="25" t="n"/>
      <c r="E56" s="2" t="n"/>
      <c r="F56" s="2" t="n"/>
      <c r="G56" s="20">
        <f>IF(OR($C56="",$D56=""),"",IF($F56="обещание",$C56,IF($C56&gt;='Настройки'!$C$4,$C56+IFERROR(INDEX('Настройки'!$C$10:$C$13,MATCH($E56,'Настройки'!$B$10:$B$13,0)),INDEX('Настройки'!$C$10:$C$13,4)),'Настройки'!$C$4+IFERROR(INDEX('Настройки'!$C$10:$C$13,MATCH($E56,'Настройки'!$B$10:$B$13,0)),INDEX('Настройки'!$C$10:$C$13,4)))))</f>
        <v/>
      </c>
      <c r="H56" s="21">
        <f>IF($G56="","",IF($F56="обещание",'Настройки'!$C$16,IF($C56&gt;='Настройки'!$C$4,IFERROR(INDEX('Настройки'!$D$10:$D$13,MATCH($E56,'Настройки'!$B$10:$B$13,0)),INDEX('Настройки'!$D$10:$D$13,4)),IF('Настройки'!$C$4-$C56&gt;90,'Настройки'!$C$18,IFERROR(INDEX('Настройки'!$D$10:$D$13,MATCH($E56,'Настройки'!$B$10:$B$13,0)),INDEX('Настройки'!$D$10:$D$13,4))*'Настройки'!$C$17))))</f>
        <v/>
      </c>
      <c r="I56" s="22">
        <f>IF($G56="","",$D56*$H56)</f>
        <v/>
      </c>
      <c r="J56" s="23">
        <f>IF(OR($C56="",$D56=""),"",MAX(1,INT(($C56-'Настройки'!$C$4)/7)+1))</f>
        <v/>
      </c>
      <c r="K56" s="23">
        <f>IF($G56="","",INT(($G56-'Настройки'!$C$4)/7)+1)</f>
        <v/>
      </c>
    </row>
    <row r="57">
      <c r="A57" s="2" t="n"/>
      <c r="B57" s="2" t="n"/>
      <c r="C57" s="24" t="n"/>
      <c r="D57" s="25" t="n"/>
      <c r="E57" s="2" t="n"/>
      <c r="F57" s="2" t="n"/>
      <c r="G57" s="20">
        <f>IF(OR($C57="",$D57=""),"",IF($F57="обещание",$C57,IF($C57&gt;='Настройки'!$C$4,$C57+IFERROR(INDEX('Настройки'!$C$10:$C$13,MATCH($E57,'Настройки'!$B$10:$B$13,0)),INDEX('Настройки'!$C$10:$C$13,4)),'Настройки'!$C$4+IFERROR(INDEX('Настройки'!$C$10:$C$13,MATCH($E57,'Настройки'!$B$10:$B$13,0)),INDEX('Настройки'!$C$10:$C$13,4)))))</f>
        <v/>
      </c>
      <c r="H57" s="21">
        <f>IF($G57="","",IF($F57="обещание",'Настройки'!$C$16,IF($C57&gt;='Настройки'!$C$4,IFERROR(INDEX('Настройки'!$D$10:$D$13,MATCH($E57,'Настройки'!$B$10:$B$13,0)),INDEX('Настройки'!$D$10:$D$13,4)),IF('Настройки'!$C$4-$C57&gt;90,'Настройки'!$C$18,IFERROR(INDEX('Настройки'!$D$10:$D$13,MATCH($E57,'Настройки'!$B$10:$B$13,0)),INDEX('Настройки'!$D$10:$D$13,4))*'Настройки'!$C$17))))</f>
        <v/>
      </c>
      <c r="I57" s="22">
        <f>IF($G57="","",$D57*$H57)</f>
        <v/>
      </c>
      <c r="J57" s="23">
        <f>IF(OR($C57="",$D57=""),"",MAX(1,INT(($C57-'Настройки'!$C$4)/7)+1))</f>
        <v/>
      </c>
      <c r="K57" s="23">
        <f>IF($G57="","",INT(($G57-'Настройки'!$C$4)/7)+1)</f>
        <v/>
      </c>
    </row>
    <row r="58">
      <c r="A58" s="2" t="n"/>
      <c r="B58" s="2" t="n"/>
      <c r="C58" s="24" t="n"/>
      <c r="D58" s="25" t="n"/>
      <c r="E58" s="2" t="n"/>
      <c r="F58" s="2" t="n"/>
      <c r="G58" s="20">
        <f>IF(OR($C58="",$D58=""),"",IF($F58="обещание",$C58,IF($C58&gt;='Настройки'!$C$4,$C58+IFERROR(INDEX('Настройки'!$C$10:$C$13,MATCH($E58,'Настройки'!$B$10:$B$13,0)),INDEX('Настройки'!$C$10:$C$13,4)),'Настройки'!$C$4+IFERROR(INDEX('Настройки'!$C$10:$C$13,MATCH($E58,'Настройки'!$B$10:$B$13,0)),INDEX('Настройки'!$C$10:$C$13,4)))))</f>
        <v/>
      </c>
      <c r="H58" s="21">
        <f>IF($G58="","",IF($F58="обещание",'Настройки'!$C$16,IF($C58&gt;='Настройки'!$C$4,IFERROR(INDEX('Настройки'!$D$10:$D$13,MATCH($E58,'Настройки'!$B$10:$B$13,0)),INDEX('Настройки'!$D$10:$D$13,4)),IF('Настройки'!$C$4-$C58&gt;90,'Настройки'!$C$18,IFERROR(INDEX('Настройки'!$D$10:$D$13,MATCH($E58,'Настройки'!$B$10:$B$13,0)),INDEX('Настройки'!$D$10:$D$13,4))*'Настройки'!$C$17))))</f>
        <v/>
      </c>
      <c r="I58" s="22">
        <f>IF($G58="","",$D58*$H58)</f>
        <v/>
      </c>
      <c r="J58" s="23">
        <f>IF(OR($C58="",$D58=""),"",MAX(1,INT(($C58-'Настройки'!$C$4)/7)+1))</f>
        <v/>
      </c>
      <c r="K58" s="23">
        <f>IF($G58="","",INT(($G58-'Настройки'!$C$4)/7)+1)</f>
        <v/>
      </c>
    </row>
    <row r="59">
      <c r="A59" s="2" t="n"/>
      <c r="B59" s="2" t="n"/>
      <c r="C59" s="24" t="n"/>
      <c r="D59" s="25" t="n"/>
      <c r="E59" s="2" t="n"/>
      <c r="F59" s="2" t="n"/>
      <c r="G59" s="20">
        <f>IF(OR($C59="",$D59=""),"",IF($F59="обещание",$C59,IF($C59&gt;='Настройки'!$C$4,$C59+IFERROR(INDEX('Настройки'!$C$10:$C$13,MATCH($E59,'Настройки'!$B$10:$B$13,0)),INDEX('Настройки'!$C$10:$C$13,4)),'Настройки'!$C$4+IFERROR(INDEX('Настройки'!$C$10:$C$13,MATCH($E59,'Настройки'!$B$10:$B$13,0)),INDEX('Настройки'!$C$10:$C$13,4)))))</f>
        <v/>
      </c>
      <c r="H59" s="21">
        <f>IF($G59="","",IF($F59="обещание",'Настройки'!$C$16,IF($C59&gt;='Настройки'!$C$4,IFERROR(INDEX('Настройки'!$D$10:$D$13,MATCH($E59,'Настройки'!$B$10:$B$13,0)),INDEX('Настройки'!$D$10:$D$13,4)),IF('Настройки'!$C$4-$C59&gt;90,'Настройки'!$C$18,IFERROR(INDEX('Настройки'!$D$10:$D$13,MATCH($E59,'Настройки'!$B$10:$B$13,0)),INDEX('Настройки'!$D$10:$D$13,4))*'Настройки'!$C$17))))</f>
        <v/>
      </c>
      <c r="I59" s="22">
        <f>IF($G59="","",$D59*$H59)</f>
        <v/>
      </c>
      <c r="J59" s="23">
        <f>IF(OR($C59="",$D59=""),"",MAX(1,INT(($C59-'Настройки'!$C$4)/7)+1))</f>
        <v/>
      </c>
      <c r="K59" s="23">
        <f>IF($G59="","",INT(($G59-'Настройки'!$C$4)/7)+1)</f>
        <v/>
      </c>
    </row>
    <row r="60">
      <c r="A60" s="2" t="n"/>
      <c r="B60" s="2" t="n"/>
      <c r="C60" s="24" t="n"/>
      <c r="D60" s="25" t="n"/>
      <c r="E60" s="2" t="n"/>
      <c r="F60" s="2" t="n"/>
      <c r="G60" s="20">
        <f>IF(OR($C60="",$D60=""),"",IF($F60="обещание",$C60,IF($C60&gt;='Настройки'!$C$4,$C60+IFERROR(INDEX('Настройки'!$C$10:$C$13,MATCH($E60,'Настройки'!$B$10:$B$13,0)),INDEX('Настройки'!$C$10:$C$13,4)),'Настройки'!$C$4+IFERROR(INDEX('Настройки'!$C$10:$C$13,MATCH($E60,'Настройки'!$B$10:$B$13,0)),INDEX('Настройки'!$C$10:$C$13,4)))))</f>
        <v/>
      </c>
      <c r="H60" s="21">
        <f>IF($G60="","",IF($F60="обещание",'Настройки'!$C$16,IF($C60&gt;='Настройки'!$C$4,IFERROR(INDEX('Настройки'!$D$10:$D$13,MATCH($E60,'Настройки'!$B$10:$B$13,0)),INDEX('Настройки'!$D$10:$D$13,4)),IF('Настройки'!$C$4-$C60&gt;90,'Настройки'!$C$18,IFERROR(INDEX('Настройки'!$D$10:$D$13,MATCH($E60,'Настройки'!$B$10:$B$13,0)),INDEX('Настройки'!$D$10:$D$13,4))*'Настройки'!$C$17))))</f>
        <v/>
      </c>
      <c r="I60" s="22">
        <f>IF($G60="","",$D60*$H60)</f>
        <v/>
      </c>
      <c r="J60" s="23">
        <f>IF(OR($C60="",$D60=""),"",MAX(1,INT(($C60-'Настройки'!$C$4)/7)+1))</f>
        <v/>
      </c>
      <c r="K60" s="23">
        <f>IF($G60="","",INT(($G60-'Настройки'!$C$4)/7)+1)</f>
        <v/>
      </c>
    </row>
    <row r="61">
      <c r="A61" s="2" t="n"/>
      <c r="B61" s="2" t="n"/>
      <c r="C61" s="24" t="n"/>
      <c r="D61" s="25" t="n"/>
      <c r="E61" s="2" t="n"/>
      <c r="F61" s="2" t="n"/>
      <c r="G61" s="20">
        <f>IF(OR($C61="",$D61=""),"",IF($F61="обещание",$C61,IF($C61&gt;='Настройки'!$C$4,$C61+IFERROR(INDEX('Настройки'!$C$10:$C$13,MATCH($E61,'Настройки'!$B$10:$B$13,0)),INDEX('Настройки'!$C$10:$C$13,4)),'Настройки'!$C$4+IFERROR(INDEX('Настройки'!$C$10:$C$13,MATCH($E61,'Настройки'!$B$10:$B$13,0)),INDEX('Настройки'!$C$10:$C$13,4)))))</f>
        <v/>
      </c>
      <c r="H61" s="21">
        <f>IF($G61="","",IF($F61="обещание",'Настройки'!$C$16,IF($C61&gt;='Настройки'!$C$4,IFERROR(INDEX('Настройки'!$D$10:$D$13,MATCH($E61,'Настройки'!$B$10:$B$13,0)),INDEX('Настройки'!$D$10:$D$13,4)),IF('Настройки'!$C$4-$C61&gt;90,'Настройки'!$C$18,IFERROR(INDEX('Настройки'!$D$10:$D$13,MATCH($E61,'Настройки'!$B$10:$B$13,0)),INDEX('Настройки'!$D$10:$D$13,4))*'Настройки'!$C$17))))</f>
        <v/>
      </c>
      <c r="I61" s="22">
        <f>IF($G61="","",$D61*$H61)</f>
        <v/>
      </c>
      <c r="J61" s="23">
        <f>IF(OR($C61="",$D61=""),"",MAX(1,INT(($C61-'Настройки'!$C$4)/7)+1))</f>
        <v/>
      </c>
      <c r="K61" s="23">
        <f>IF($G61="","",INT(($G61-'Настройки'!$C$4)/7)+1)</f>
        <v/>
      </c>
    </row>
    <row r="62">
      <c r="A62" s="2" t="n"/>
      <c r="B62" s="2" t="n"/>
      <c r="C62" s="24" t="n"/>
      <c r="D62" s="25" t="n"/>
      <c r="E62" s="2" t="n"/>
      <c r="F62" s="2" t="n"/>
      <c r="G62" s="20">
        <f>IF(OR($C62="",$D62=""),"",IF($F62="обещание",$C62,IF($C62&gt;='Настройки'!$C$4,$C62+IFERROR(INDEX('Настройки'!$C$10:$C$13,MATCH($E62,'Настройки'!$B$10:$B$13,0)),INDEX('Настройки'!$C$10:$C$13,4)),'Настройки'!$C$4+IFERROR(INDEX('Настройки'!$C$10:$C$13,MATCH($E62,'Настройки'!$B$10:$B$13,0)),INDEX('Настройки'!$C$10:$C$13,4)))))</f>
        <v/>
      </c>
      <c r="H62" s="21">
        <f>IF($G62="","",IF($F62="обещание",'Настройки'!$C$16,IF($C62&gt;='Настройки'!$C$4,IFERROR(INDEX('Настройки'!$D$10:$D$13,MATCH($E62,'Настройки'!$B$10:$B$13,0)),INDEX('Настройки'!$D$10:$D$13,4)),IF('Настройки'!$C$4-$C62&gt;90,'Настройки'!$C$18,IFERROR(INDEX('Настройки'!$D$10:$D$13,MATCH($E62,'Настройки'!$B$10:$B$13,0)),INDEX('Настройки'!$D$10:$D$13,4))*'Настройки'!$C$17))))</f>
        <v/>
      </c>
      <c r="I62" s="22">
        <f>IF($G62="","",$D62*$H62)</f>
        <v/>
      </c>
      <c r="J62" s="23">
        <f>IF(OR($C62="",$D62=""),"",MAX(1,INT(($C62-'Настройки'!$C$4)/7)+1))</f>
        <v/>
      </c>
      <c r="K62" s="23">
        <f>IF($G62="","",INT(($G62-'Настройки'!$C$4)/7)+1)</f>
        <v/>
      </c>
    </row>
    <row r="63">
      <c r="A63" s="2" t="n"/>
      <c r="B63" s="2" t="n"/>
      <c r="C63" s="24" t="n"/>
      <c r="D63" s="25" t="n"/>
      <c r="E63" s="2" t="n"/>
      <c r="F63" s="2" t="n"/>
      <c r="G63" s="20">
        <f>IF(OR($C63="",$D63=""),"",IF($F63="обещание",$C63,IF($C63&gt;='Настройки'!$C$4,$C63+IFERROR(INDEX('Настройки'!$C$10:$C$13,MATCH($E63,'Настройки'!$B$10:$B$13,0)),INDEX('Настройки'!$C$10:$C$13,4)),'Настройки'!$C$4+IFERROR(INDEX('Настройки'!$C$10:$C$13,MATCH($E63,'Настройки'!$B$10:$B$13,0)),INDEX('Настройки'!$C$10:$C$13,4)))))</f>
        <v/>
      </c>
      <c r="H63" s="21">
        <f>IF($G63="","",IF($F63="обещание",'Настройки'!$C$16,IF($C63&gt;='Настройки'!$C$4,IFERROR(INDEX('Настройки'!$D$10:$D$13,MATCH($E63,'Настройки'!$B$10:$B$13,0)),INDEX('Настройки'!$D$10:$D$13,4)),IF('Настройки'!$C$4-$C63&gt;90,'Настройки'!$C$18,IFERROR(INDEX('Настройки'!$D$10:$D$13,MATCH($E63,'Настройки'!$B$10:$B$13,0)),INDEX('Настройки'!$D$10:$D$13,4))*'Настройки'!$C$17))))</f>
        <v/>
      </c>
      <c r="I63" s="22">
        <f>IF($G63="","",$D63*$H63)</f>
        <v/>
      </c>
      <c r="J63" s="23">
        <f>IF(OR($C63="",$D63=""),"",MAX(1,INT(($C63-'Настройки'!$C$4)/7)+1))</f>
        <v/>
      </c>
      <c r="K63" s="23">
        <f>IF($G63="","",INT(($G63-'Настройки'!$C$4)/7)+1)</f>
        <v/>
      </c>
    </row>
    <row r="64">
      <c r="A64" s="2" t="n"/>
      <c r="B64" s="2" t="n"/>
      <c r="C64" s="24" t="n"/>
      <c r="D64" s="25" t="n"/>
      <c r="E64" s="2" t="n"/>
      <c r="F64" s="2" t="n"/>
      <c r="G64" s="20">
        <f>IF(OR($C64="",$D64=""),"",IF($F64="обещание",$C64,IF($C64&gt;='Настройки'!$C$4,$C64+IFERROR(INDEX('Настройки'!$C$10:$C$13,MATCH($E64,'Настройки'!$B$10:$B$13,0)),INDEX('Настройки'!$C$10:$C$13,4)),'Настройки'!$C$4+IFERROR(INDEX('Настройки'!$C$10:$C$13,MATCH($E64,'Настройки'!$B$10:$B$13,0)),INDEX('Настройки'!$C$10:$C$13,4)))))</f>
        <v/>
      </c>
      <c r="H64" s="21">
        <f>IF($G64="","",IF($F64="обещание",'Настройки'!$C$16,IF($C64&gt;='Настройки'!$C$4,IFERROR(INDEX('Настройки'!$D$10:$D$13,MATCH($E64,'Настройки'!$B$10:$B$13,0)),INDEX('Настройки'!$D$10:$D$13,4)),IF('Настройки'!$C$4-$C64&gt;90,'Настройки'!$C$18,IFERROR(INDEX('Настройки'!$D$10:$D$13,MATCH($E64,'Настройки'!$B$10:$B$13,0)),INDEX('Настройки'!$D$10:$D$13,4))*'Настройки'!$C$17))))</f>
        <v/>
      </c>
      <c r="I64" s="22">
        <f>IF($G64="","",$D64*$H64)</f>
        <v/>
      </c>
      <c r="J64" s="23">
        <f>IF(OR($C64="",$D64=""),"",MAX(1,INT(($C64-'Настройки'!$C$4)/7)+1))</f>
        <v/>
      </c>
      <c r="K64" s="23">
        <f>IF($G64="","",INT(($G64-'Настройки'!$C$4)/7)+1)</f>
        <v/>
      </c>
    </row>
    <row r="65">
      <c r="A65" s="2" t="n"/>
      <c r="B65" s="2" t="n"/>
      <c r="C65" s="24" t="n"/>
      <c r="D65" s="25" t="n"/>
      <c r="E65" s="2" t="n"/>
      <c r="F65" s="2" t="n"/>
      <c r="G65" s="20">
        <f>IF(OR($C65="",$D65=""),"",IF($F65="обещание",$C65,IF($C65&gt;='Настройки'!$C$4,$C65+IFERROR(INDEX('Настройки'!$C$10:$C$13,MATCH($E65,'Настройки'!$B$10:$B$13,0)),INDEX('Настройки'!$C$10:$C$13,4)),'Настройки'!$C$4+IFERROR(INDEX('Настройки'!$C$10:$C$13,MATCH($E65,'Настройки'!$B$10:$B$13,0)),INDEX('Настройки'!$C$10:$C$13,4)))))</f>
        <v/>
      </c>
      <c r="H65" s="21">
        <f>IF($G65="","",IF($F65="обещание",'Настройки'!$C$16,IF($C65&gt;='Настройки'!$C$4,IFERROR(INDEX('Настройки'!$D$10:$D$13,MATCH($E65,'Настройки'!$B$10:$B$13,0)),INDEX('Настройки'!$D$10:$D$13,4)),IF('Настройки'!$C$4-$C65&gt;90,'Настройки'!$C$18,IFERROR(INDEX('Настройки'!$D$10:$D$13,MATCH($E65,'Настройки'!$B$10:$B$13,0)),INDEX('Настройки'!$D$10:$D$13,4))*'Настройки'!$C$17))))</f>
        <v/>
      </c>
      <c r="I65" s="22">
        <f>IF($G65="","",$D65*$H65)</f>
        <v/>
      </c>
      <c r="J65" s="23">
        <f>IF(OR($C65="",$D65=""),"",MAX(1,INT(($C65-'Настройки'!$C$4)/7)+1))</f>
        <v/>
      </c>
      <c r="K65" s="23">
        <f>IF($G65="","",INT(($G65-'Настройки'!$C$4)/7)+1)</f>
        <v/>
      </c>
    </row>
    <row r="66">
      <c r="A66" s="2" t="n"/>
      <c r="B66" s="2" t="n"/>
      <c r="C66" s="24" t="n"/>
      <c r="D66" s="25" t="n"/>
      <c r="E66" s="2" t="n"/>
      <c r="F66" s="2" t="n"/>
      <c r="G66" s="20">
        <f>IF(OR($C66="",$D66=""),"",IF($F66="обещание",$C66,IF($C66&gt;='Настройки'!$C$4,$C66+IFERROR(INDEX('Настройки'!$C$10:$C$13,MATCH($E66,'Настройки'!$B$10:$B$13,0)),INDEX('Настройки'!$C$10:$C$13,4)),'Настройки'!$C$4+IFERROR(INDEX('Настройки'!$C$10:$C$13,MATCH($E66,'Настройки'!$B$10:$B$13,0)),INDEX('Настройки'!$C$10:$C$13,4)))))</f>
        <v/>
      </c>
      <c r="H66" s="21">
        <f>IF($G66="","",IF($F66="обещание",'Настройки'!$C$16,IF($C66&gt;='Настройки'!$C$4,IFERROR(INDEX('Настройки'!$D$10:$D$13,MATCH($E66,'Настройки'!$B$10:$B$13,0)),INDEX('Настройки'!$D$10:$D$13,4)),IF('Настройки'!$C$4-$C66&gt;90,'Настройки'!$C$18,IFERROR(INDEX('Настройки'!$D$10:$D$13,MATCH($E66,'Настройки'!$B$10:$B$13,0)),INDEX('Настройки'!$D$10:$D$13,4))*'Настройки'!$C$17))))</f>
        <v/>
      </c>
      <c r="I66" s="22">
        <f>IF($G66="","",$D66*$H66)</f>
        <v/>
      </c>
      <c r="J66" s="23">
        <f>IF(OR($C66="",$D66=""),"",MAX(1,INT(($C66-'Настройки'!$C$4)/7)+1))</f>
        <v/>
      </c>
      <c r="K66" s="23">
        <f>IF($G66="","",INT(($G66-'Настройки'!$C$4)/7)+1)</f>
        <v/>
      </c>
    </row>
    <row r="67">
      <c r="A67" s="2" t="n"/>
      <c r="B67" s="2" t="n"/>
      <c r="C67" s="24" t="n"/>
      <c r="D67" s="25" t="n"/>
      <c r="E67" s="2" t="n"/>
      <c r="F67" s="2" t="n"/>
      <c r="G67" s="20">
        <f>IF(OR($C67="",$D67=""),"",IF($F67="обещание",$C67,IF($C67&gt;='Настройки'!$C$4,$C67+IFERROR(INDEX('Настройки'!$C$10:$C$13,MATCH($E67,'Настройки'!$B$10:$B$13,0)),INDEX('Настройки'!$C$10:$C$13,4)),'Настройки'!$C$4+IFERROR(INDEX('Настройки'!$C$10:$C$13,MATCH($E67,'Настройки'!$B$10:$B$13,0)),INDEX('Настройки'!$C$10:$C$13,4)))))</f>
        <v/>
      </c>
      <c r="H67" s="21">
        <f>IF($G67="","",IF($F67="обещание",'Настройки'!$C$16,IF($C67&gt;='Настройки'!$C$4,IFERROR(INDEX('Настройки'!$D$10:$D$13,MATCH($E67,'Настройки'!$B$10:$B$13,0)),INDEX('Настройки'!$D$10:$D$13,4)),IF('Настройки'!$C$4-$C67&gt;90,'Настройки'!$C$18,IFERROR(INDEX('Настройки'!$D$10:$D$13,MATCH($E67,'Настройки'!$B$10:$B$13,0)),INDEX('Настройки'!$D$10:$D$13,4))*'Настройки'!$C$17))))</f>
        <v/>
      </c>
      <c r="I67" s="22">
        <f>IF($G67="","",$D67*$H67)</f>
        <v/>
      </c>
      <c r="J67" s="23">
        <f>IF(OR($C67="",$D67=""),"",MAX(1,INT(($C67-'Настройки'!$C$4)/7)+1))</f>
        <v/>
      </c>
      <c r="K67" s="23">
        <f>IF($G67="","",INT(($G67-'Настройки'!$C$4)/7)+1)</f>
        <v/>
      </c>
    </row>
    <row r="68">
      <c r="A68" s="2" t="n"/>
      <c r="B68" s="2" t="n"/>
      <c r="C68" s="24" t="n"/>
      <c r="D68" s="25" t="n"/>
      <c r="E68" s="2" t="n"/>
      <c r="F68" s="2" t="n"/>
      <c r="G68" s="20">
        <f>IF(OR($C68="",$D68=""),"",IF($F68="обещание",$C68,IF($C68&gt;='Настройки'!$C$4,$C68+IFERROR(INDEX('Настройки'!$C$10:$C$13,MATCH($E68,'Настройки'!$B$10:$B$13,0)),INDEX('Настройки'!$C$10:$C$13,4)),'Настройки'!$C$4+IFERROR(INDEX('Настройки'!$C$10:$C$13,MATCH($E68,'Настройки'!$B$10:$B$13,0)),INDEX('Настройки'!$C$10:$C$13,4)))))</f>
        <v/>
      </c>
      <c r="H68" s="21">
        <f>IF($G68="","",IF($F68="обещание",'Настройки'!$C$16,IF($C68&gt;='Настройки'!$C$4,IFERROR(INDEX('Настройки'!$D$10:$D$13,MATCH($E68,'Настройки'!$B$10:$B$13,0)),INDEX('Настройки'!$D$10:$D$13,4)),IF('Настройки'!$C$4-$C68&gt;90,'Настройки'!$C$18,IFERROR(INDEX('Настройки'!$D$10:$D$13,MATCH($E68,'Настройки'!$B$10:$B$13,0)),INDEX('Настройки'!$D$10:$D$13,4))*'Настройки'!$C$17))))</f>
        <v/>
      </c>
      <c r="I68" s="22">
        <f>IF($G68="","",$D68*$H68)</f>
        <v/>
      </c>
      <c r="J68" s="23">
        <f>IF(OR($C68="",$D68=""),"",MAX(1,INT(($C68-'Настройки'!$C$4)/7)+1))</f>
        <v/>
      </c>
      <c r="K68" s="23">
        <f>IF($G68="","",INT(($G68-'Настройки'!$C$4)/7)+1)</f>
        <v/>
      </c>
    </row>
    <row r="69">
      <c r="A69" s="2" t="n"/>
      <c r="B69" s="2" t="n"/>
      <c r="C69" s="24" t="n"/>
      <c r="D69" s="25" t="n"/>
      <c r="E69" s="2" t="n"/>
      <c r="F69" s="2" t="n"/>
      <c r="G69" s="20">
        <f>IF(OR($C69="",$D69=""),"",IF($F69="обещание",$C69,IF($C69&gt;='Настройки'!$C$4,$C69+IFERROR(INDEX('Настройки'!$C$10:$C$13,MATCH($E69,'Настройки'!$B$10:$B$13,0)),INDEX('Настройки'!$C$10:$C$13,4)),'Настройки'!$C$4+IFERROR(INDEX('Настройки'!$C$10:$C$13,MATCH($E69,'Настройки'!$B$10:$B$13,0)),INDEX('Настройки'!$C$10:$C$13,4)))))</f>
        <v/>
      </c>
      <c r="H69" s="21">
        <f>IF($G69="","",IF($F69="обещание",'Настройки'!$C$16,IF($C69&gt;='Настройки'!$C$4,IFERROR(INDEX('Настройки'!$D$10:$D$13,MATCH($E69,'Настройки'!$B$10:$B$13,0)),INDEX('Настройки'!$D$10:$D$13,4)),IF('Настройки'!$C$4-$C69&gt;90,'Настройки'!$C$18,IFERROR(INDEX('Настройки'!$D$10:$D$13,MATCH($E69,'Настройки'!$B$10:$B$13,0)),INDEX('Настройки'!$D$10:$D$13,4))*'Настройки'!$C$17))))</f>
        <v/>
      </c>
      <c r="I69" s="22">
        <f>IF($G69="","",$D69*$H69)</f>
        <v/>
      </c>
      <c r="J69" s="23">
        <f>IF(OR($C69="",$D69=""),"",MAX(1,INT(($C69-'Настройки'!$C$4)/7)+1))</f>
        <v/>
      </c>
      <c r="K69" s="23">
        <f>IF($G69="","",INT(($G69-'Настройки'!$C$4)/7)+1)</f>
        <v/>
      </c>
    </row>
    <row r="70">
      <c r="A70" s="2" t="n"/>
      <c r="B70" s="2" t="n"/>
      <c r="C70" s="24" t="n"/>
      <c r="D70" s="25" t="n"/>
      <c r="E70" s="2" t="n"/>
      <c r="F70" s="2" t="n"/>
      <c r="G70" s="20">
        <f>IF(OR($C70="",$D70=""),"",IF($F70="обещание",$C70,IF($C70&gt;='Настройки'!$C$4,$C70+IFERROR(INDEX('Настройки'!$C$10:$C$13,MATCH($E70,'Настройки'!$B$10:$B$13,0)),INDEX('Настройки'!$C$10:$C$13,4)),'Настройки'!$C$4+IFERROR(INDEX('Настройки'!$C$10:$C$13,MATCH($E70,'Настройки'!$B$10:$B$13,0)),INDEX('Настройки'!$C$10:$C$13,4)))))</f>
        <v/>
      </c>
      <c r="H70" s="21">
        <f>IF($G70="","",IF($F70="обещание",'Настройки'!$C$16,IF($C70&gt;='Настройки'!$C$4,IFERROR(INDEX('Настройки'!$D$10:$D$13,MATCH($E70,'Настройки'!$B$10:$B$13,0)),INDEX('Настройки'!$D$10:$D$13,4)),IF('Настройки'!$C$4-$C70&gt;90,'Настройки'!$C$18,IFERROR(INDEX('Настройки'!$D$10:$D$13,MATCH($E70,'Настройки'!$B$10:$B$13,0)),INDEX('Настройки'!$D$10:$D$13,4))*'Настройки'!$C$17))))</f>
        <v/>
      </c>
      <c r="I70" s="22">
        <f>IF($G70="","",$D70*$H70)</f>
        <v/>
      </c>
      <c r="J70" s="23">
        <f>IF(OR($C70="",$D70=""),"",MAX(1,INT(($C70-'Настройки'!$C$4)/7)+1))</f>
        <v/>
      </c>
      <c r="K70" s="23">
        <f>IF($G70="","",INT(($G70-'Настройки'!$C$4)/7)+1)</f>
        <v/>
      </c>
    </row>
    <row r="71">
      <c r="A71" s="2" t="n"/>
      <c r="B71" s="2" t="n"/>
      <c r="C71" s="24" t="n"/>
      <c r="D71" s="25" t="n"/>
      <c r="E71" s="2" t="n"/>
      <c r="F71" s="2" t="n"/>
      <c r="G71" s="20">
        <f>IF(OR($C71="",$D71=""),"",IF($F71="обещание",$C71,IF($C71&gt;='Настройки'!$C$4,$C71+IFERROR(INDEX('Настройки'!$C$10:$C$13,MATCH($E71,'Настройки'!$B$10:$B$13,0)),INDEX('Настройки'!$C$10:$C$13,4)),'Настройки'!$C$4+IFERROR(INDEX('Настройки'!$C$10:$C$13,MATCH($E71,'Настройки'!$B$10:$B$13,0)),INDEX('Настройки'!$C$10:$C$13,4)))))</f>
        <v/>
      </c>
      <c r="H71" s="21">
        <f>IF($G71="","",IF($F71="обещание",'Настройки'!$C$16,IF($C71&gt;='Настройки'!$C$4,IFERROR(INDEX('Настройки'!$D$10:$D$13,MATCH($E71,'Настройки'!$B$10:$B$13,0)),INDEX('Настройки'!$D$10:$D$13,4)),IF('Настройки'!$C$4-$C71&gt;90,'Настройки'!$C$18,IFERROR(INDEX('Настройки'!$D$10:$D$13,MATCH($E71,'Настройки'!$B$10:$B$13,0)),INDEX('Настройки'!$D$10:$D$13,4))*'Настройки'!$C$17))))</f>
        <v/>
      </c>
      <c r="I71" s="22">
        <f>IF($G71="","",$D71*$H71)</f>
        <v/>
      </c>
      <c r="J71" s="23">
        <f>IF(OR($C71="",$D71=""),"",MAX(1,INT(($C71-'Настройки'!$C$4)/7)+1))</f>
        <v/>
      </c>
      <c r="K71" s="23">
        <f>IF($G71="","",INT(($G71-'Настройки'!$C$4)/7)+1)</f>
        <v/>
      </c>
    </row>
    <row r="72">
      <c r="A72" s="2" t="n"/>
      <c r="B72" s="2" t="n"/>
      <c r="C72" s="24" t="n"/>
      <c r="D72" s="25" t="n"/>
      <c r="E72" s="2" t="n"/>
      <c r="F72" s="2" t="n"/>
      <c r="G72" s="20">
        <f>IF(OR($C72="",$D72=""),"",IF($F72="обещание",$C72,IF($C72&gt;='Настройки'!$C$4,$C72+IFERROR(INDEX('Настройки'!$C$10:$C$13,MATCH($E72,'Настройки'!$B$10:$B$13,0)),INDEX('Настройки'!$C$10:$C$13,4)),'Настройки'!$C$4+IFERROR(INDEX('Настройки'!$C$10:$C$13,MATCH($E72,'Настройки'!$B$10:$B$13,0)),INDEX('Настройки'!$C$10:$C$13,4)))))</f>
        <v/>
      </c>
      <c r="H72" s="21">
        <f>IF($G72="","",IF($F72="обещание",'Настройки'!$C$16,IF($C72&gt;='Настройки'!$C$4,IFERROR(INDEX('Настройки'!$D$10:$D$13,MATCH($E72,'Настройки'!$B$10:$B$13,0)),INDEX('Настройки'!$D$10:$D$13,4)),IF('Настройки'!$C$4-$C72&gt;90,'Настройки'!$C$18,IFERROR(INDEX('Настройки'!$D$10:$D$13,MATCH($E72,'Настройки'!$B$10:$B$13,0)),INDEX('Настройки'!$D$10:$D$13,4))*'Настройки'!$C$17))))</f>
        <v/>
      </c>
      <c r="I72" s="22">
        <f>IF($G72="","",$D72*$H72)</f>
        <v/>
      </c>
      <c r="J72" s="23">
        <f>IF(OR($C72="",$D72=""),"",MAX(1,INT(($C72-'Настройки'!$C$4)/7)+1))</f>
        <v/>
      </c>
      <c r="K72" s="23">
        <f>IF($G72="","",INT(($G72-'Настройки'!$C$4)/7)+1)</f>
        <v/>
      </c>
    </row>
    <row r="73">
      <c r="A73" s="2" t="n"/>
      <c r="B73" s="2" t="n"/>
      <c r="C73" s="24" t="n"/>
      <c r="D73" s="25" t="n"/>
      <c r="E73" s="2" t="n"/>
      <c r="F73" s="2" t="n"/>
      <c r="G73" s="20">
        <f>IF(OR($C73="",$D73=""),"",IF($F73="обещание",$C73,IF($C73&gt;='Настройки'!$C$4,$C73+IFERROR(INDEX('Настройки'!$C$10:$C$13,MATCH($E73,'Настройки'!$B$10:$B$13,0)),INDEX('Настройки'!$C$10:$C$13,4)),'Настройки'!$C$4+IFERROR(INDEX('Настройки'!$C$10:$C$13,MATCH($E73,'Настройки'!$B$10:$B$13,0)),INDEX('Настройки'!$C$10:$C$13,4)))))</f>
        <v/>
      </c>
      <c r="H73" s="21">
        <f>IF($G73="","",IF($F73="обещание",'Настройки'!$C$16,IF($C73&gt;='Настройки'!$C$4,IFERROR(INDEX('Настройки'!$D$10:$D$13,MATCH($E73,'Настройки'!$B$10:$B$13,0)),INDEX('Настройки'!$D$10:$D$13,4)),IF('Настройки'!$C$4-$C73&gt;90,'Настройки'!$C$18,IFERROR(INDEX('Настройки'!$D$10:$D$13,MATCH($E73,'Настройки'!$B$10:$B$13,0)),INDEX('Настройки'!$D$10:$D$13,4))*'Настройки'!$C$17))))</f>
        <v/>
      </c>
      <c r="I73" s="22">
        <f>IF($G73="","",$D73*$H73)</f>
        <v/>
      </c>
      <c r="J73" s="23">
        <f>IF(OR($C73="",$D73=""),"",MAX(1,INT(($C73-'Настройки'!$C$4)/7)+1))</f>
        <v/>
      </c>
      <c r="K73" s="23">
        <f>IF($G73="","",INT(($G73-'Настройки'!$C$4)/7)+1)</f>
        <v/>
      </c>
    </row>
    <row r="74">
      <c r="A74" s="2" t="n"/>
      <c r="B74" s="2" t="n"/>
      <c r="C74" s="24" t="n"/>
      <c r="D74" s="25" t="n"/>
      <c r="E74" s="2" t="n"/>
      <c r="F74" s="2" t="n"/>
      <c r="G74" s="20">
        <f>IF(OR($C74="",$D74=""),"",IF($F74="обещание",$C74,IF($C74&gt;='Настройки'!$C$4,$C74+IFERROR(INDEX('Настройки'!$C$10:$C$13,MATCH($E74,'Настройки'!$B$10:$B$13,0)),INDEX('Настройки'!$C$10:$C$13,4)),'Настройки'!$C$4+IFERROR(INDEX('Настройки'!$C$10:$C$13,MATCH($E74,'Настройки'!$B$10:$B$13,0)),INDEX('Настройки'!$C$10:$C$13,4)))))</f>
        <v/>
      </c>
      <c r="H74" s="21">
        <f>IF($G74="","",IF($F74="обещание",'Настройки'!$C$16,IF($C74&gt;='Настройки'!$C$4,IFERROR(INDEX('Настройки'!$D$10:$D$13,MATCH($E74,'Настройки'!$B$10:$B$13,0)),INDEX('Настройки'!$D$10:$D$13,4)),IF('Настройки'!$C$4-$C74&gt;90,'Настройки'!$C$18,IFERROR(INDEX('Настройки'!$D$10:$D$13,MATCH($E74,'Настройки'!$B$10:$B$13,0)),INDEX('Настройки'!$D$10:$D$13,4))*'Настройки'!$C$17))))</f>
        <v/>
      </c>
      <c r="I74" s="22">
        <f>IF($G74="","",$D74*$H74)</f>
        <v/>
      </c>
      <c r="J74" s="23">
        <f>IF(OR($C74="",$D74=""),"",MAX(1,INT(($C74-'Настройки'!$C$4)/7)+1))</f>
        <v/>
      </c>
      <c r="K74" s="23">
        <f>IF($G74="","",INT(($G74-'Настройки'!$C$4)/7)+1)</f>
        <v/>
      </c>
    </row>
    <row r="75">
      <c r="A75" s="2" t="n"/>
      <c r="B75" s="2" t="n"/>
      <c r="C75" s="24" t="n"/>
      <c r="D75" s="25" t="n"/>
      <c r="E75" s="2" t="n"/>
      <c r="F75" s="2" t="n"/>
      <c r="G75" s="20">
        <f>IF(OR($C75="",$D75=""),"",IF($F75="обещание",$C75,IF($C75&gt;='Настройки'!$C$4,$C75+IFERROR(INDEX('Настройки'!$C$10:$C$13,MATCH($E75,'Настройки'!$B$10:$B$13,0)),INDEX('Настройки'!$C$10:$C$13,4)),'Настройки'!$C$4+IFERROR(INDEX('Настройки'!$C$10:$C$13,MATCH($E75,'Настройки'!$B$10:$B$13,0)),INDEX('Настройки'!$C$10:$C$13,4)))))</f>
        <v/>
      </c>
      <c r="H75" s="21">
        <f>IF($G75="","",IF($F75="обещание",'Настройки'!$C$16,IF($C75&gt;='Настройки'!$C$4,IFERROR(INDEX('Настройки'!$D$10:$D$13,MATCH($E75,'Настройки'!$B$10:$B$13,0)),INDEX('Настройки'!$D$10:$D$13,4)),IF('Настройки'!$C$4-$C75&gt;90,'Настройки'!$C$18,IFERROR(INDEX('Настройки'!$D$10:$D$13,MATCH($E75,'Настройки'!$B$10:$B$13,0)),INDEX('Настройки'!$D$10:$D$13,4))*'Настройки'!$C$17))))</f>
        <v/>
      </c>
      <c r="I75" s="22">
        <f>IF($G75="","",$D75*$H75)</f>
        <v/>
      </c>
      <c r="J75" s="23">
        <f>IF(OR($C75="",$D75=""),"",MAX(1,INT(($C75-'Настройки'!$C$4)/7)+1))</f>
        <v/>
      </c>
      <c r="K75" s="23">
        <f>IF($G75="","",INT(($G75-'Настройки'!$C$4)/7)+1)</f>
        <v/>
      </c>
    </row>
    <row r="76">
      <c r="A76" s="2" t="n"/>
      <c r="B76" s="2" t="n"/>
      <c r="C76" s="24" t="n"/>
      <c r="D76" s="25" t="n"/>
      <c r="E76" s="2" t="n"/>
      <c r="F76" s="2" t="n"/>
      <c r="G76" s="20">
        <f>IF(OR($C76="",$D76=""),"",IF($F76="обещание",$C76,IF($C76&gt;='Настройки'!$C$4,$C76+IFERROR(INDEX('Настройки'!$C$10:$C$13,MATCH($E76,'Настройки'!$B$10:$B$13,0)),INDEX('Настройки'!$C$10:$C$13,4)),'Настройки'!$C$4+IFERROR(INDEX('Настройки'!$C$10:$C$13,MATCH($E76,'Настройки'!$B$10:$B$13,0)),INDEX('Настройки'!$C$10:$C$13,4)))))</f>
        <v/>
      </c>
      <c r="H76" s="21">
        <f>IF($G76="","",IF($F76="обещание",'Настройки'!$C$16,IF($C76&gt;='Настройки'!$C$4,IFERROR(INDEX('Настройки'!$D$10:$D$13,MATCH($E76,'Настройки'!$B$10:$B$13,0)),INDEX('Настройки'!$D$10:$D$13,4)),IF('Настройки'!$C$4-$C76&gt;90,'Настройки'!$C$18,IFERROR(INDEX('Настройки'!$D$10:$D$13,MATCH($E76,'Настройки'!$B$10:$B$13,0)),INDEX('Настройки'!$D$10:$D$13,4))*'Настройки'!$C$17))))</f>
        <v/>
      </c>
      <c r="I76" s="22">
        <f>IF($G76="","",$D76*$H76)</f>
        <v/>
      </c>
      <c r="J76" s="23">
        <f>IF(OR($C76="",$D76=""),"",MAX(1,INT(($C76-'Настройки'!$C$4)/7)+1))</f>
        <v/>
      </c>
      <c r="K76" s="23">
        <f>IF($G76="","",INT(($G76-'Настройки'!$C$4)/7)+1)</f>
        <v/>
      </c>
    </row>
    <row r="77">
      <c r="A77" s="2" t="n"/>
      <c r="B77" s="2" t="n"/>
      <c r="C77" s="24" t="n"/>
      <c r="D77" s="25" t="n"/>
      <c r="E77" s="2" t="n"/>
      <c r="F77" s="2" t="n"/>
      <c r="G77" s="20">
        <f>IF(OR($C77="",$D77=""),"",IF($F77="обещание",$C77,IF($C77&gt;='Настройки'!$C$4,$C77+IFERROR(INDEX('Настройки'!$C$10:$C$13,MATCH($E77,'Настройки'!$B$10:$B$13,0)),INDEX('Настройки'!$C$10:$C$13,4)),'Настройки'!$C$4+IFERROR(INDEX('Настройки'!$C$10:$C$13,MATCH($E77,'Настройки'!$B$10:$B$13,0)),INDEX('Настройки'!$C$10:$C$13,4)))))</f>
        <v/>
      </c>
      <c r="H77" s="21">
        <f>IF($G77="","",IF($F77="обещание",'Настройки'!$C$16,IF($C77&gt;='Настройки'!$C$4,IFERROR(INDEX('Настройки'!$D$10:$D$13,MATCH($E77,'Настройки'!$B$10:$B$13,0)),INDEX('Настройки'!$D$10:$D$13,4)),IF('Настройки'!$C$4-$C77&gt;90,'Настройки'!$C$18,IFERROR(INDEX('Настройки'!$D$10:$D$13,MATCH($E77,'Настройки'!$B$10:$B$13,0)),INDEX('Настройки'!$D$10:$D$13,4))*'Настройки'!$C$17))))</f>
        <v/>
      </c>
      <c r="I77" s="22">
        <f>IF($G77="","",$D77*$H77)</f>
        <v/>
      </c>
      <c r="J77" s="23">
        <f>IF(OR($C77="",$D77=""),"",MAX(1,INT(($C77-'Настройки'!$C$4)/7)+1))</f>
        <v/>
      </c>
      <c r="K77" s="23">
        <f>IF($G77="","",INT(($G77-'Настройки'!$C$4)/7)+1)</f>
        <v/>
      </c>
    </row>
    <row r="78">
      <c r="A78" s="2" t="n"/>
      <c r="B78" s="2" t="n"/>
      <c r="C78" s="24" t="n"/>
      <c r="D78" s="25" t="n"/>
      <c r="E78" s="2" t="n"/>
      <c r="F78" s="2" t="n"/>
      <c r="G78" s="20">
        <f>IF(OR($C78="",$D78=""),"",IF($F78="обещание",$C78,IF($C78&gt;='Настройки'!$C$4,$C78+IFERROR(INDEX('Настройки'!$C$10:$C$13,MATCH($E78,'Настройки'!$B$10:$B$13,0)),INDEX('Настройки'!$C$10:$C$13,4)),'Настройки'!$C$4+IFERROR(INDEX('Настройки'!$C$10:$C$13,MATCH($E78,'Настройки'!$B$10:$B$13,0)),INDEX('Настройки'!$C$10:$C$13,4)))))</f>
        <v/>
      </c>
      <c r="H78" s="21">
        <f>IF($G78="","",IF($F78="обещание",'Настройки'!$C$16,IF($C78&gt;='Настройки'!$C$4,IFERROR(INDEX('Настройки'!$D$10:$D$13,MATCH($E78,'Настройки'!$B$10:$B$13,0)),INDEX('Настройки'!$D$10:$D$13,4)),IF('Настройки'!$C$4-$C78&gt;90,'Настройки'!$C$18,IFERROR(INDEX('Настройки'!$D$10:$D$13,MATCH($E78,'Настройки'!$B$10:$B$13,0)),INDEX('Настройки'!$D$10:$D$13,4))*'Настройки'!$C$17))))</f>
        <v/>
      </c>
      <c r="I78" s="22">
        <f>IF($G78="","",$D78*$H78)</f>
        <v/>
      </c>
      <c r="J78" s="23">
        <f>IF(OR($C78="",$D78=""),"",MAX(1,INT(($C78-'Настройки'!$C$4)/7)+1))</f>
        <v/>
      </c>
      <c r="K78" s="23">
        <f>IF($G78="","",INT(($G78-'Настройки'!$C$4)/7)+1)</f>
        <v/>
      </c>
    </row>
    <row r="79">
      <c r="A79" s="2" t="n"/>
      <c r="B79" s="2" t="n"/>
      <c r="C79" s="24" t="n"/>
      <c r="D79" s="25" t="n"/>
      <c r="E79" s="2" t="n"/>
      <c r="F79" s="2" t="n"/>
      <c r="G79" s="20">
        <f>IF(OR($C79="",$D79=""),"",IF($F79="обещание",$C79,IF($C79&gt;='Настройки'!$C$4,$C79+IFERROR(INDEX('Настройки'!$C$10:$C$13,MATCH($E79,'Настройки'!$B$10:$B$13,0)),INDEX('Настройки'!$C$10:$C$13,4)),'Настройки'!$C$4+IFERROR(INDEX('Настройки'!$C$10:$C$13,MATCH($E79,'Настройки'!$B$10:$B$13,0)),INDEX('Настройки'!$C$10:$C$13,4)))))</f>
        <v/>
      </c>
      <c r="H79" s="21">
        <f>IF($G79="","",IF($F79="обещание",'Настройки'!$C$16,IF($C79&gt;='Настройки'!$C$4,IFERROR(INDEX('Настройки'!$D$10:$D$13,MATCH($E79,'Настройки'!$B$10:$B$13,0)),INDEX('Настройки'!$D$10:$D$13,4)),IF('Настройки'!$C$4-$C79&gt;90,'Настройки'!$C$18,IFERROR(INDEX('Настройки'!$D$10:$D$13,MATCH($E79,'Настройки'!$B$10:$B$13,0)),INDEX('Настройки'!$D$10:$D$13,4))*'Настройки'!$C$17))))</f>
        <v/>
      </c>
      <c r="I79" s="22">
        <f>IF($G79="","",$D79*$H79)</f>
        <v/>
      </c>
      <c r="J79" s="23">
        <f>IF(OR($C79="",$D79=""),"",MAX(1,INT(($C79-'Настройки'!$C$4)/7)+1))</f>
        <v/>
      </c>
      <c r="K79" s="23">
        <f>IF($G79="","",INT(($G79-'Настройки'!$C$4)/7)+1)</f>
        <v/>
      </c>
    </row>
    <row r="80">
      <c r="A80" s="2" t="n"/>
      <c r="B80" s="2" t="n"/>
      <c r="C80" s="24" t="n"/>
      <c r="D80" s="25" t="n"/>
      <c r="E80" s="2" t="n"/>
      <c r="F80" s="2" t="n"/>
      <c r="G80" s="20">
        <f>IF(OR($C80="",$D80=""),"",IF($F80="обещание",$C80,IF($C80&gt;='Настройки'!$C$4,$C80+IFERROR(INDEX('Настройки'!$C$10:$C$13,MATCH($E80,'Настройки'!$B$10:$B$13,0)),INDEX('Настройки'!$C$10:$C$13,4)),'Настройки'!$C$4+IFERROR(INDEX('Настройки'!$C$10:$C$13,MATCH($E80,'Настройки'!$B$10:$B$13,0)),INDEX('Настройки'!$C$10:$C$13,4)))))</f>
        <v/>
      </c>
      <c r="H80" s="21">
        <f>IF($G80="","",IF($F80="обещание",'Настройки'!$C$16,IF($C80&gt;='Настройки'!$C$4,IFERROR(INDEX('Настройки'!$D$10:$D$13,MATCH($E80,'Настройки'!$B$10:$B$13,0)),INDEX('Настройки'!$D$10:$D$13,4)),IF('Настройки'!$C$4-$C80&gt;90,'Настройки'!$C$18,IFERROR(INDEX('Настройки'!$D$10:$D$13,MATCH($E80,'Настройки'!$B$10:$B$13,0)),INDEX('Настройки'!$D$10:$D$13,4))*'Настройки'!$C$17))))</f>
        <v/>
      </c>
      <c r="I80" s="22">
        <f>IF($G80="","",$D80*$H80)</f>
        <v/>
      </c>
      <c r="J80" s="23">
        <f>IF(OR($C80="",$D80=""),"",MAX(1,INT(($C80-'Настройки'!$C$4)/7)+1))</f>
        <v/>
      </c>
      <c r="K80" s="23">
        <f>IF($G80="","",INT(($G80-'Настройки'!$C$4)/7)+1)</f>
        <v/>
      </c>
    </row>
    <row r="81">
      <c r="A81" s="2" t="n"/>
      <c r="B81" s="2" t="n"/>
      <c r="C81" s="24" t="n"/>
      <c r="D81" s="25" t="n"/>
      <c r="E81" s="2" t="n"/>
      <c r="F81" s="2" t="n"/>
      <c r="G81" s="20">
        <f>IF(OR($C81="",$D81=""),"",IF($F81="обещание",$C81,IF($C81&gt;='Настройки'!$C$4,$C81+IFERROR(INDEX('Настройки'!$C$10:$C$13,MATCH($E81,'Настройки'!$B$10:$B$13,0)),INDEX('Настройки'!$C$10:$C$13,4)),'Настройки'!$C$4+IFERROR(INDEX('Настройки'!$C$10:$C$13,MATCH($E81,'Настройки'!$B$10:$B$13,0)),INDEX('Настройки'!$C$10:$C$13,4)))))</f>
        <v/>
      </c>
      <c r="H81" s="21">
        <f>IF($G81="","",IF($F81="обещание",'Настройки'!$C$16,IF($C81&gt;='Настройки'!$C$4,IFERROR(INDEX('Настройки'!$D$10:$D$13,MATCH($E81,'Настройки'!$B$10:$B$13,0)),INDEX('Настройки'!$D$10:$D$13,4)),IF('Настройки'!$C$4-$C81&gt;90,'Настройки'!$C$18,IFERROR(INDEX('Настройки'!$D$10:$D$13,MATCH($E81,'Настройки'!$B$10:$B$13,0)),INDEX('Настройки'!$D$10:$D$13,4))*'Настройки'!$C$17))))</f>
        <v/>
      </c>
      <c r="I81" s="22">
        <f>IF($G81="","",$D81*$H81)</f>
        <v/>
      </c>
      <c r="J81" s="23">
        <f>IF(OR($C81="",$D81=""),"",MAX(1,INT(($C81-'Настройки'!$C$4)/7)+1))</f>
        <v/>
      </c>
      <c r="K81" s="23">
        <f>IF($G81="","",INT(($G81-'Настройки'!$C$4)/7)+1)</f>
        <v/>
      </c>
    </row>
    <row r="82">
      <c r="A82" s="2" t="n"/>
      <c r="B82" s="2" t="n"/>
      <c r="C82" s="24" t="n"/>
      <c r="D82" s="25" t="n"/>
      <c r="E82" s="2" t="n"/>
      <c r="F82" s="2" t="n"/>
      <c r="G82" s="20">
        <f>IF(OR($C82="",$D82=""),"",IF($F82="обещание",$C82,IF($C82&gt;='Настройки'!$C$4,$C82+IFERROR(INDEX('Настройки'!$C$10:$C$13,MATCH($E82,'Настройки'!$B$10:$B$13,0)),INDEX('Настройки'!$C$10:$C$13,4)),'Настройки'!$C$4+IFERROR(INDEX('Настройки'!$C$10:$C$13,MATCH($E82,'Настройки'!$B$10:$B$13,0)),INDEX('Настройки'!$C$10:$C$13,4)))))</f>
        <v/>
      </c>
      <c r="H82" s="21">
        <f>IF($G82="","",IF($F82="обещание",'Настройки'!$C$16,IF($C82&gt;='Настройки'!$C$4,IFERROR(INDEX('Настройки'!$D$10:$D$13,MATCH($E82,'Настройки'!$B$10:$B$13,0)),INDEX('Настройки'!$D$10:$D$13,4)),IF('Настройки'!$C$4-$C82&gt;90,'Настройки'!$C$18,IFERROR(INDEX('Настройки'!$D$10:$D$13,MATCH($E82,'Настройки'!$B$10:$B$13,0)),INDEX('Настройки'!$D$10:$D$13,4))*'Настройки'!$C$17))))</f>
        <v/>
      </c>
      <c r="I82" s="22">
        <f>IF($G82="","",$D82*$H82)</f>
        <v/>
      </c>
      <c r="J82" s="23">
        <f>IF(OR($C82="",$D82=""),"",MAX(1,INT(($C82-'Настройки'!$C$4)/7)+1))</f>
        <v/>
      </c>
      <c r="K82" s="23">
        <f>IF($G82="","",INT(($G82-'Настройки'!$C$4)/7)+1)</f>
        <v/>
      </c>
    </row>
    <row r="83">
      <c r="A83" s="2" t="n"/>
      <c r="B83" s="2" t="n"/>
      <c r="C83" s="24" t="n"/>
      <c r="D83" s="25" t="n"/>
      <c r="E83" s="2" t="n"/>
      <c r="F83" s="2" t="n"/>
      <c r="G83" s="20">
        <f>IF(OR($C83="",$D83=""),"",IF($F83="обещание",$C83,IF($C83&gt;='Настройки'!$C$4,$C83+IFERROR(INDEX('Настройки'!$C$10:$C$13,MATCH($E83,'Настройки'!$B$10:$B$13,0)),INDEX('Настройки'!$C$10:$C$13,4)),'Настройки'!$C$4+IFERROR(INDEX('Настройки'!$C$10:$C$13,MATCH($E83,'Настройки'!$B$10:$B$13,0)),INDEX('Настройки'!$C$10:$C$13,4)))))</f>
        <v/>
      </c>
      <c r="H83" s="21">
        <f>IF($G83="","",IF($F83="обещание",'Настройки'!$C$16,IF($C83&gt;='Настройки'!$C$4,IFERROR(INDEX('Настройки'!$D$10:$D$13,MATCH($E83,'Настройки'!$B$10:$B$13,0)),INDEX('Настройки'!$D$10:$D$13,4)),IF('Настройки'!$C$4-$C83&gt;90,'Настройки'!$C$18,IFERROR(INDEX('Настройки'!$D$10:$D$13,MATCH($E83,'Настройки'!$B$10:$B$13,0)),INDEX('Настройки'!$D$10:$D$13,4))*'Настройки'!$C$17))))</f>
        <v/>
      </c>
      <c r="I83" s="22">
        <f>IF($G83="","",$D83*$H83)</f>
        <v/>
      </c>
      <c r="J83" s="23">
        <f>IF(OR($C83="",$D83=""),"",MAX(1,INT(($C83-'Настройки'!$C$4)/7)+1))</f>
        <v/>
      </c>
      <c r="K83" s="23">
        <f>IF($G83="","",INT(($G83-'Настройки'!$C$4)/7)+1)</f>
        <v/>
      </c>
    </row>
    <row r="84">
      <c r="A84" s="2" t="n"/>
      <c r="B84" s="2" t="n"/>
      <c r="C84" s="24" t="n"/>
      <c r="D84" s="25" t="n"/>
      <c r="E84" s="2" t="n"/>
      <c r="F84" s="2" t="n"/>
      <c r="G84" s="20">
        <f>IF(OR($C84="",$D84=""),"",IF($F84="обещание",$C84,IF($C84&gt;='Настройки'!$C$4,$C84+IFERROR(INDEX('Настройки'!$C$10:$C$13,MATCH($E84,'Настройки'!$B$10:$B$13,0)),INDEX('Настройки'!$C$10:$C$13,4)),'Настройки'!$C$4+IFERROR(INDEX('Настройки'!$C$10:$C$13,MATCH($E84,'Настройки'!$B$10:$B$13,0)),INDEX('Настройки'!$C$10:$C$13,4)))))</f>
        <v/>
      </c>
      <c r="H84" s="21">
        <f>IF($G84="","",IF($F84="обещание",'Настройки'!$C$16,IF($C84&gt;='Настройки'!$C$4,IFERROR(INDEX('Настройки'!$D$10:$D$13,MATCH($E84,'Настройки'!$B$10:$B$13,0)),INDEX('Настройки'!$D$10:$D$13,4)),IF('Настройки'!$C$4-$C84&gt;90,'Настройки'!$C$18,IFERROR(INDEX('Настройки'!$D$10:$D$13,MATCH($E84,'Настройки'!$B$10:$B$13,0)),INDEX('Настройки'!$D$10:$D$13,4))*'Настройки'!$C$17))))</f>
        <v/>
      </c>
      <c r="I84" s="22">
        <f>IF($G84="","",$D84*$H84)</f>
        <v/>
      </c>
      <c r="J84" s="23">
        <f>IF(OR($C84="",$D84=""),"",MAX(1,INT(($C84-'Настройки'!$C$4)/7)+1))</f>
        <v/>
      </c>
      <c r="K84" s="23">
        <f>IF($G84="","",INT(($G84-'Настройки'!$C$4)/7)+1)</f>
        <v/>
      </c>
    </row>
    <row r="85">
      <c r="A85" s="2" t="n"/>
      <c r="B85" s="2" t="n"/>
      <c r="C85" s="24" t="n"/>
      <c r="D85" s="25" t="n"/>
      <c r="E85" s="2" t="n"/>
      <c r="F85" s="2" t="n"/>
      <c r="G85" s="20">
        <f>IF(OR($C85="",$D85=""),"",IF($F85="обещание",$C85,IF($C85&gt;='Настройки'!$C$4,$C85+IFERROR(INDEX('Настройки'!$C$10:$C$13,MATCH($E85,'Настройки'!$B$10:$B$13,0)),INDEX('Настройки'!$C$10:$C$13,4)),'Настройки'!$C$4+IFERROR(INDEX('Настройки'!$C$10:$C$13,MATCH($E85,'Настройки'!$B$10:$B$13,0)),INDEX('Настройки'!$C$10:$C$13,4)))))</f>
        <v/>
      </c>
      <c r="H85" s="21">
        <f>IF($G85="","",IF($F85="обещание",'Настройки'!$C$16,IF($C85&gt;='Настройки'!$C$4,IFERROR(INDEX('Настройки'!$D$10:$D$13,MATCH($E85,'Настройки'!$B$10:$B$13,0)),INDEX('Настройки'!$D$10:$D$13,4)),IF('Настройки'!$C$4-$C85&gt;90,'Настройки'!$C$18,IFERROR(INDEX('Настройки'!$D$10:$D$13,MATCH($E85,'Настройки'!$B$10:$B$13,0)),INDEX('Настройки'!$D$10:$D$13,4))*'Настройки'!$C$17))))</f>
        <v/>
      </c>
      <c r="I85" s="22">
        <f>IF($G85="","",$D85*$H85)</f>
        <v/>
      </c>
      <c r="J85" s="23">
        <f>IF(OR($C85="",$D85=""),"",MAX(1,INT(($C85-'Настройки'!$C$4)/7)+1))</f>
        <v/>
      </c>
      <c r="K85" s="23">
        <f>IF($G85="","",INT(($G85-'Настройки'!$C$4)/7)+1)</f>
        <v/>
      </c>
    </row>
    <row r="86">
      <c r="A86" s="2" t="n"/>
      <c r="B86" s="2" t="n"/>
      <c r="C86" s="24" t="n"/>
      <c r="D86" s="25" t="n"/>
      <c r="E86" s="2" t="n"/>
      <c r="F86" s="2" t="n"/>
      <c r="G86" s="20">
        <f>IF(OR($C86="",$D86=""),"",IF($F86="обещание",$C86,IF($C86&gt;='Настройки'!$C$4,$C86+IFERROR(INDEX('Настройки'!$C$10:$C$13,MATCH($E86,'Настройки'!$B$10:$B$13,0)),INDEX('Настройки'!$C$10:$C$13,4)),'Настройки'!$C$4+IFERROR(INDEX('Настройки'!$C$10:$C$13,MATCH($E86,'Настройки'!$B$10:$B$13,0)),INDEX('Настройки'!$C$10:$C$13,4)))))</f>
        <v/>
      </c>
      <c r="H86" s="21">
        <f>IF($G86="","",IF($F86="обещание",'Настройки'!$C$16,IF($C86&gt;='Настройки'!$C$4,IFERROR(INDEX('Настройки'!$D$10:$D$13,MATCH($E86,'Настройки'!$B$10:$B$13,0)),INDEX('Настройки'!$D$10:$D$13,4)),IF('Настройки'!$C$4-$C86&gt;90,'Настройки'!$C$18,IFERROR(INDEX('Настройки'!$D$10:$D$13,MATCH($E86,'Настройки'!$B$10:$B$13,0)),INDEX('Настройки'!$D$10:$D$13,4))*'Настройки'!$C$17))))</f>
        <v/>
      </c>
      <c r="I86" s="22">
        <f>IF($G86="","",$D86*$H86)</f>
        <v/>
      </c>
      <c r="J86" s="23">
        <f>IF(OR($C86="",$D86=""),"",MAX(1,INT(($C86-'Настройки'!$C$4)/7)+1))</f>
        <v/>
      </c>
      <c r="K86" s="23">
        <f>IF($G86="","",INT(($G86-'Настройки'!$C$4)/7)+1)</f>
        <v/>
      </c>
    </row>
    <row r="87">
      <c r="A87" s="2" t="n"/>
      <c r="B87" s="2" t="n"/>
      <c r="C87" s="24" t="n"/>
      <c r="D87" s="25" t="n"/>
      <c r="E87" s="2" t="n"/>
      <c r="F87" s="2" t="n"/>
      <c r="G87" s="20">
        <f>IF(OR($C87="",$D87=""),"",IF($F87="обещание",$C87,IF($C87&gt;='Настройки'!$C$4,$C87+IFERROR(INDEX('Настройки'!$C$10:$C$13,MATCH($E87,'Настройки'!$B$10:$B$13,0)),INDEX('Настройки'!$C$10:$C$13,4)),'Настройки'!$C$4+IFERROR(INDEX('Настройки'!$C$10:$C$13,MATCH($E87,'Настройки'!$B$10:$B$13,0)),INDEX('Настройки'!$C$10:$C$13,4)))))</f>
        <v/>
      </c>
      <c r="H87" s="21">
        <f>IF($G87="","",IF($F87="обещание",'Настройки'!$C$16,IF($C87&gt;='Настройки'!$C$4,IFERROR(INDEX('Настройки'!$D$10:$D$13,MATCH($E87,'Настройки'!$B$10:$B$13,0)),INDEX('Настройки'!$D$10:$D$13,4)),IF('Настройки'!$C$4-$C87&gt;90,'Настройки'!$C$18,IFERROR(INDEX('Настройки'!$D$10:$D$13,MATCH($E87,'Настройки'!$B$10:$B$13,0)),INDEX('Настройки'!$D$10:$D$13,4))*'Настройки'!$C$17))))</f>
        <v/>
      </c>
      <c r="I87" s="22">
        <f>IF($G87="","",$D87*$H87)</f>
        <v/>
      </c>
      <c r="J87" s="23">
        <f>IF(OR($C87="",$D87=""),"",MAX(1,INT(($C87-'Настройки'!$C$4)/7)+1))</f>
        <v/>
      </c>
      <c r="K87" s="23">
        <f>IF($G87="","",INT(($G87-'Настройки'!$C$4)/7)+1)</f>
        <v/>
      </c>
    </row>
    <row r="88">
      <c r="A88" s="2" t="n"/>
      <c r="B88" s="2" t="n"/>
      <c r="C88" s="24" t="n"/>
      <c r="D88" s="25" t="n"/>
      <c r="E88" s="2" t="n"/>
      <c r="F88" s="2" t="n"/>
      <c r="G88" s="20">
        <f>IF(OR($C88="",$D88=""),"",IF($F88="обещание",$C88,IF($C88&gt;='Настройки'!$C$4,$C88+IFERROR(INDEX('Настройки'!$C$10:$C$13,MATCH($E88,'Настройки'!$B$10:$B$13,0)),INDEX('Настройки'!$C$10:$C$13,4)),'Настройки'!$C$4+IFERROR(INDEX('Настройки'!$C$10:$C$13,MATCH($E88,'Настройки'!$B$10:$B$13,0)),INDEX('Настройки'!$C$10:$C$13,4)))))</f>
        <v/>
      </c>
      <c r="H88" s="21">
        <f>IF($G88="","",IF($F88="обещание",'Настройки'!$C$16,IF($C88&gt;='Настройки'!$C$4,IFERROR(INDEX('Настройки'!$D$10:$D$13,MATCH($E88,'Настройки'!$B$10:$B$13,0)),INDEX('Настройки'!$D$10:$D$13,4)),IF('Настройки'!$C$4-$C88&gt;90,'Настройки'!$C$18,IFERROR(INDEX('Настройки'!$D$10:$D$13,MATCH($E88,'Настройки'!$B$10:$B$13,0)),INDEX('Настройки'!$D$10:$D$13,4))*'Настройки'!$C$17))))</f>
        <v/>
      </c>
      <c r="I88" s="22">
        <f>IF($G88="","",$D88*$H88)</f>
        <v/>
      </c>
      <c r="J88" s="23">
        <f>IF(OR($C88="",$D88=""),"",MAX(1,INT(($C88-'Настройки'!$C$4)/7)+1))</f>
        <v/>
      </c>
      <c r="K88" s="23">
        <f>IF($G88="","",INT(($G88-'Настройки'!$C$4)/7)+1)</f>
        <v/>
      </c>
    </row>
    <row r="89">
      <c r="A89" s="2" t="n"/>
      <c r="B89" s="2" t="n"/>
      <c r="C89" s="24" t="n"/>
      <c r="D89" s="25" t="n"/>
      <c r="E89" s="2" t="n"/>
      <c r="F89" s="2" t="n"/>
      <c r="G89" s="20">
        <f>IF(OR($C89="",$D89=""),"",IF($F89="обещание",$C89,IF($C89&gt;='Настройки'!$C$4,$C89+IFERROR(INDEX('Настройки'!$C$10:$C$13,MATCH($E89,'Настройки'!$B$10:$B$13,0)),INDEX('Настройки'!$C$10:$C$13,4)),'Настройки'!$C$4+IFERROR(INDEX('Настройки'!$C$10:$C$13,MATCH($E89,'Настройки'!$B$10:$B$13,0)),INDEX('Настройки'!$C$10:$C$13,4)))))</f>
        <v/>
      </c>
      <c r="H89" s="21">
        <f>IF($G89="","",IF($F89="обещание",'Настройки'!$C$16,IF($C89&gt;='Настройки'!$C$4,IFERROR(INDEX('Настройки'!$D$10:$D$13,MATCH($E89,'Настройки'!$B$10:$B$13,0)),INDEX('Настройки'!$D$10:$D$13,4)),IF('Настройки'!$C$4-$C89&gt;90,'Настройки'!$C$18,IFERROR(INDEX('Настройки'!$D$10:$D$13,MATCH($E89,'Настройки'!$B$10:$B$13,0)),INDEX('Настройки'!$D$10:$D$13,4))*'Настройки'!$C$17))))</f>
        <v/>
      </c>
      <c r="I89" s="22">
        <f>IF($G89="","",$D89*$H89)</f>
        <v/>
      </c>
      <c r="J89" s="23">
        <f>IF(OR($C89="",$D89=""),"",MAX(1,INT(($C89-'Настройки'!$C$4)/7)+1))</f>
        <v/>
      </c>
      <c r="K89" s="23">
        <f>IF($G89="","",INT(($G89-'Настройки'!$C$4)/7)+1)</f>
        <v/>
      </c>
    </row>
    <row r="90">
      <c r="A90" s="2" t="n"/>
      <c r="B90" s="2" t="n"/>
      <c r="C90" s="24" t="n"/>
      <c r="D90" s="25" t="n"/>
      <c r="E90" s="2" t="n"/>
      <c r="F90" s="2" t="n"/>
      <c r="G90" s="20">
        <f>IF(OR($C90="",$D90=""),"",IF($F90="обещание",$C90,IF($C90&gt;='Настройки'!$C$4,$C90+IFERROR(INDEX('Настройки'!$C$10:$C$13,MATCH($E90,'Настройки'!$B$10:$B$13,0)),INDEX('Настройки'!$C$10:$C$13,4)),'Настройки'!$C$4+IFERROR(INDEX('Настройки'!$C$10:$C$13,MATCH($E90,'Настройки'!$B$10:$B$13,0)),INDEX('Настройки'!$C$10:$C$13,4)))))</f>
        <v/>
      </c>
      <c r="H90" s="21">
        <f>IF($G90="","",IF($F90="обещание",'Настройки'!$C$16,IF($C90&gt;='Настройки'!$C$4,IFERROR(INDEX('Настройки'!$D$10:$D$13,MATCH($E90,'Настройки'!$B$10:$B$13,0)),INDEX('Настройки'!$D$10:$D$13,4)),IF('Настройки'!$C$4-$C90&gt;90,'Настройки'!$C$18,IFERROR(INDEX('Настройки'!$D$10:$D$13,MATCH($E90,'Настройки'!$B$10:$B$13,0)),INDEX('Настройки'!$D$10:$D$13,4))*'Настройки'!$C$17))))</f>
        <v/>
      </c>
      <c r="I90" s="22">
        <f>IF($G90="","",$D90*$H90)</f>
        <v/>
      </c>
      <c r="J90" s="23">
        <f>IF(OR($C90="",$D90=""),"",MAX(1,INT(($C90-'Настройки'!$C$4)/7)+1))</f>
        <v/>
      </c>
      <c r="K90" s="23">
        <f>IF($G90="","",INT(($G90-'Настройки'!$C$4)/7)+1)</f>
        <v/>
      </c>
    </row>
    <row r="91">
      <c r="A91" s="2" t="n"/>
      <c r="B91" s="2" t="n"/>
      <c r="C91" s="24" t="n"/>
      <c r="D91" s="25" t="n"/>
      <c r="E91" s="2" t="n"/>
      <c r="F91" s="2" t="n"/>
      <c r="G91" s="20">
        <f>IF(OR($C91="",$D91=""),"",IF($F91="обещание",$C91,IF($C91&gt;='Настройки'!$C$4,$C91+IFERROR(INDEX('Настройки'!$C$10:$C$13,MATCH($E91,'Настройки'!$B$10:$B$13,0)),INDEX('Настройки'!$C$10:$C$13,4)),'Настройки'!$C$4+IFERROR(INDEX('Настройки'!$C$10:$C$13,MATCH($E91,'Настройки'!$B$10:$B$13,0)),INDEX('Настройки'!$C$10:$C$13,4)))))</f>
        <v/>
      </c>
      <c r="H91" s="21">
        <f>IF($G91="","",IF($F91="обещание",'Настройки'!$C$16,IF($C91&gt;='Настройки'!$C$4,IFERROR(INDEX('Настройки'!$D$10:$D$13,MATCH($E91,'Настройки'!$B$10:$B$13,0)),INDEX('Настройки'!$D$10:$D$13,4)),IF('Настройки'!$C$4-$C91&gt;90,'Настройки'!$C$18,IFERROR(INDEX('Настройки'!$D$10:$D$13,MATCH($E91,'Настройки'!$B$10:$B$13,0)),INDEX('Настройки'!$D$10:$D$13,4))*'Настройки'!$C$17))))</f>
        <v/>
      </c>
      <c r="I91" s="22">
        <f>IF($G91="","",$D91*$H91)</f>
        <v/>
      </c>
      <c r="J91" s="23">
        <f>IF(OR($C91="",$D91=""),"",MAX(1,INT(($C91-'Настройки'!$C$4)/7)+1))</f>
        <v/>
      </c>
      <c r="K91" s="23">
        <f>IF($G91="","",INT(($G91-'Настройки'!$C$4)/7)+1)</f>
        <v/>
      </c>
    </row>
    <row r="92">
      <c r="A92" s="2" t="n"/>
      <c r="B92" s="2" t="n"/>
      <c r="C92" s="24" t="n"/>
      <c r="D92" s="25" t="n"/>
      <c r="E92" s="2" t="n"/>
      <c r="F92" s="2" t="n"/>
      <c r="G92" s="20">
        <f>IF(OR($C92="",$D92=""),"",IF($F92="обещание",$C92,IF($C92&gt;='Настройки'!$C$4,$C92+IFERROR(INDEX('Настройки'!$C$10:$C$13,MATCH($E92,'Настройки'!$B$10:$B$13,0)),INDEX('Настройки'!$C$10:$C$13,4)),'Настройки'!$C$4+IFERROR(INDEX('Настройки'!$C$10:$C$13,MATCH($E92,'Настройки'!$B$10:$B$13,0)),INDEX('Настройки'!$C$10:$C$13,4)))))</f>
        <v/>
      </c>
      <c r="H92" s="21">
        <f>IF($G92="","",IF($F92="обещание",'Настройки'!$C$16,IF($C92&gt;='Настройки'!$C$4,IFERROR(INDEX('Настройки'!$D$10:$D$13,MATCH($E92,'Настройки'!$B$10:$B$13,0)),INDEX('Настройки'!$D$10:$D$13,4)),IF('Настройки'!$C$4-$C92&gt;90,'Настройки'!$C$18,IFERROR(INDEX('Настройки'!$D$10:$D$13,MATCH($E92,'Настройки'!$B$10:$B$13,0)),INDEX('Настройки'!$D$10:$D$13,4))*'Настройки'!$C$17))))</f>
        <v/>
      </c>
      <c r="I92" s="22">
        <f>IF($G92="","",$D92*$H92)</f>
        <v/>
      </c>
      <c r="J92" s="23">
        <f>IF(OR($C92="",$D92=""),"",MAX(1,INT(($C92-'Настройки'!$C$4)/7)+1))</f>
        <v/>
      </c>
      <c r="K92" s="23">
        <f>IF($G92="","",INT(($G92-'Настройки'!$C$4)/7)+1)</f>
        <v/>
      </c>
    </row>
    <row r="93">
      <c r="A93" s="2" t="n"/>
      <c r="B93" s="2" t="n"/>
      <c r="C93" s="24" t="n"/>
      <c r="D93" s="25" t="n"/>
      <c r="E93" s="2" t="n"/>
      <c r="F93" s="2" t="n"/>
      <c r="G93" s="20">
        <f>IF(OR($C93="",$D93=""),"",IF($F93="обещание",$C93,IF($C93&gt;='Настройки'!$C$4,$C93+IFERROR(INDEX('Настройки'!$C$10:$C$13,MATCH($E93,'Настройки'!$B$10:$B$13,0)),INDEX('Настройки'!$C$10:$C$13,4)),'Настройки'!$C$4+IFERROR(INDEX('Настройки'!$C$10:$C$13,MATCH($E93,'Настройки'!$B$10:$B$13,0)),INDEX('Настройки'!$C$10:$C$13,4)))))</f>
        <v/>
      </c>
      <c r="H93" s="21">
        <f>IF($G93="","",IF($F93="обещание",'Настройки'!$C$16,IF($C93&gt;='Настройки'!$C$4,IFERROR(INDEX('Настройки'!$D$10:$D$13,MATCH($E93,'Настройки'!$B$10:$B$13,0)),INDEX('Настройки'!$D$10:$D$13,4)),IF('Настройки'!$C$4-$C93&gt;90,'Настройки'!$C$18,IFERROR(INDEX('Настройки'!$D$10:$D$13,MATCH($E93,'Настройки'!$B$10:$B$13,0)),INDEX('Настройки'!$D$10:$D$13,4))*'Настройки'!$C$17))))</f>
        <v/>
      </c>
      <c r="I93" s="22">
        <f>IF($G93="","",$D93*$H93)</f>
        <v/>
      </c>
      <c r="J93" s="23">
        <f>IF(OR($C93="",$D93=""),"",MAX(1,INT(($C93-'Настройки'!$C$4)/7)+1))</f>
        <v/>
      </c>
      <c r="K93" s="23">
        <f>IF($G93="","",INT(($G93-'Настройки'!$C$4)/7)+1)</f>
        <v/>
      </c>
    </row>
    <row r="94">
      <c r="A94" s="2" t="n"/>
      <c r="B94" s="2" t="n"/>
      <c r="C94" s="24" t="n"/>
      <c r="D94" s="25" t="n"/>
      <c r="E94" s="2" t="n"/>
      <c r="F94" s="2" t="n"/>
      <c r="G94" s="20">
        <f>IF(OR($C94="",$D94=""),"",IF($F94="обещание",$C94,IF($C94&gt;='Настройки'!$C$4,$C94+IFERROR(INDEX('Настройки'!$C$10:$C$13,MATCH($E94,'Настройки'!$B$10:$B$13,0)),INDEX('Настройки'!$C$10:$C$13,4)),'Настройки'!$C$4+IFERROR(INDEX('Настройки'!$C$10:$C$13,MATCH($E94,'Настройки'!$B$10:$B$13,0)),INDEX('Настройки'!$C$10:$C$13,4)))))</f>
        <v/>
      </c>
      <c r="H94" s="21">
        <f>IF($G94="","",IF($F94="обещание",'Настройки'!$C$16,IF($C94&gt;='Настройки'!$C$4,IFERROR(INDEX('Настройки'!$D$10:$D$13,MATCH($E94,'Настройки'!$B$10:$B$13,0)),INDEX('Настройки'!$D$10:$D$13,4)),IF('Настройки'!$C$4-$C94&gt;90,'Настройки'!$C$18,IFERROR(INDEX('Настройки'!$D$10:$D$13,MATCH($E94,'Настройки'!$B$10:$B$13,0)),INDEX('Настройки'!$D$10:$D$13,4))*'Настройки'!$C$17))))</f>
        <v/>
      </c>
      <c r="I94" s="22">
        <f>IF($G94="","",$D94*$H94)</f>
        <v/>
      </c>
      <c r="J94" s="23">
        <f>IF(OR($C94="",$D94=""),"",MAX(1,INT(($C94-'Настройки'!$C$4)/7)+1))</f>
        <v/>
      </c>
      <c r="K94" s="23">
        <f>IF($G94="","",INT(($G94-'Настройки'!$C$4)/7)+1)</f>
        <v/>
      </c>
    </row>
    <row r="95">
      <c r="A95" s="2" t="n"/>
      <c r="B95" s="2" t="n"/>
      <c r="C95" s="24" t="n"/>
      <c r="D95" s="25" t="n"/>
      <c r="E95" s="2" t="n"/>
      <c r="F95" s="2" t="n"/>
      <c r="G95" s="20">
        <f>IF(OR($C95="",$D95=""),"",IF($F95="обещание",$C95,IF($C95&gt;='Настройки'!$C$4,$C95+IFERROR(INDEX('Настройки'!$C$10:$C$13,MATCH($E95,'Настройки'!$B$10:$B$13,0)),INDEX('Настройки'!$C$10:$C$13,4)),'Настройки'!$C$4+IFERROR(INDEX('Настройки'!$C$10:$C$13,MATCH($E95,'Настройки'!$B$10:$B$13,0)),INDEX('Настройки'!$C$10:$C$13,4)))))</f>
        <v/>
      </c>
      <c r="H95" s="21">
        <f>IF($G95="","",IF($F95="обещание",'Настройки'!$C$16,IF($C95&gt;='Настройки'!$C$4,IFERROR(INDEX('Настройки'!$D$10:$D$13,MATCH($E95,'Настройки'!$B$10:$B$13,0)),INDEX('Настройки'!$D$10:$D$13,4)),IF('Настройки'!$C$4-$C95&gt;90,'Настройки'!$C$18,IFERROR(INDEX('Настройки'!$D$10:$D$13,MATCH($E95,'Настройки'!$B$10:$B$13,0)),INDEX('Настройки'!$D$10:$D$13,4))*'Настройки'!$C$17))))</f>
        <v/>
      </c>
      <c r="I95" s="22">
        <f>IF($G95="","",$D95*$H95)</f>
        <v/>
      </c>
      <c r="J95" s="23">
        <f>IF(OR($C95="",$D95=""),"",MAX(1,INT(($C95-'Настройки'!$C$4)/7)+1))</f>
        <v/>
      </c>
      <c r="K95" s="23">
        <f>IF($G95="","",INT(($G95-'Настройки'!$C$4)/7)+1)</f>
        <v/>
      </c>
    </row>
    <row r="96">
      <c r="A96" s="2" t="n"/>
      <c r="B96" s="2" t="n"/>
      <c r="C96" s="24" t="n"/>
      <c r="D96" s="25" t="n"/>
      <c r="E96" s="2" t="n"/>
      <c r="F96" s="2" t="n"/>
      <c r="G96" s="20">
        <f>IF(OR($C96="",$D96=""),"",IF($F96="обещание",$C96,IF($C96&gt;='Настройки'!$C$4,$C96+IFERROR(INDEX('Настройки'!$C$10:$C$13,MATCH($E96,'Настройки'!$B$10:$B$13,0)),INDEX('Настройки'!$C$10:$C$13,4)),'Настройки'!$C$4+IFERROR(INDEX('Настройки'!$C$10:$C$13,MATCH($E96,'Настройки'!$B$10:$B$13,0)),INDEX('Настройки'!$C$10:$C$13,4)))))</f>
        <v/>
      </c>
      <c r="H96" s="21">
        <f>IF($G96="","",IF($F96="обещание",'Настройки'!$C$16,IF($C96&gt;='Настройки'!$C$4,IFERROR(INDEX('Настройки'!$D$10:$D$13,MATCH($E96,'Настройки'!$B$10:$B$13,0)),INDEX('Настройки'!$D$10:$D$13,4)),IF('Настройки'!$C$4-$C96&gt;90,'Настройки'!$C$18,IFERROR(INDEX('Настройки'!$D$10:$D$13,MATCH($E96,'Настройки'!$B$10:$B$13,0)),INDEX('Настройки'!$D$10:$D$13,4))*'Настройки'!$C$17))))</f>
        <v/>
      </c>
      <c r="I96" s="22">
        <f>IF($G96="","",$D96*$H96)</f>
        <v/>
      </c>
      <c r="J96" s="23">
        <f>IF(OR($C96="",$D96=""),"",MAX(1,INT(($C96-'Настройки'!$C$4)/7)+1))</f>
        <v/>
      </c>
      <c r="K96" s="23">
        <f>IF($G96="","",INT(($G96-'Настройки'!$C$4)/7)+1)</f>
        <v/>
      </c>
    </row>
    <row r="97">
      <c r="A97" s="2" t="n"/>
      <c r="B97" s="2" t="n"/>
      <c r="C97" s="24" t="n"/>
      <c r="D97" s="25" t="n"/>
      <c r="E97" s="2" t="n"/>
      <c r="F97" s="2" t="n"/>
      <c r="G97" s="20">
        <f>IF(OR($C97="",$D97=""),"",IF($F97="обещание",$C97,IF($C97&gt;='Настройки'!$C$4,$C97+IFERROR(INDEX('Настройки'!$C$10:$C$13,MATCH($E97,'Настройки'!$B$10:$B$13,0)),INDEX('Настройки'!$C$10:$C$13,4)),'Настройки'!$C$4+IFERROR(INDEX('Настройки'!$C$10:$C$13,MATCH($E97,'Настройки'!$B$10:$B$13,0)),INDEX('Настройки'!$C$10:$C$13,4)))))</f>
        <v/>
      </c>
      <c r="H97" s="21">
        <f>IF($G97="","",IF($F97="обещание",'Настройки'!$C$16,IF($C97&gt;='Настройки'!$C$4,IFERROR(INDEX('Настройки'!$D$10:$D$13,MATCH($E97,'Настройки'!$B$10:$B$13,0)),INDEX('Настройки'!$D$10:$D$13,4)),IF('Настройки'!$C$4-$C97&gt;90,'Настройки'!$C$18,IFERROR(INDEX('Настройки'!$D$10:$D$13,MATCH($E97,'Настройки'!$B$10:$B$13,0)),INDEX('Настройки'!$D$10:$D$13,4))*'Настройки'!$C$17))))</f>
        <v/>
      </c>
      <c r="I97" s="22">
        <f>IF($G97="","",$D97*$H97)</f>
        <v/>
      </c>
      <c r="J97" s="23">
        <f>IF(OR($C97="",$D97=""),"",MAX(1,INT(($C97-'Настройки'!$C$4)/7)+1))</f>
        <v/>
      </c>
      <c r="K97" s="23">
        <f>IF($G97="","",INT(($G97-'Настройки'!$C$4)/7)+1)</f>
        <v/>
      </c>
    </row>
    <row r="98">
      <c r="A98" s="2" t="n"/>
      <c r="B98" s="2" t="n"/>
      <c r="C98" s="24" t="n"/>
      <c r="D98" s="25" t="n"/>
      <c r="E98" s="2" t="n"/>
      <c r="F98" s="2" t="n"/>
      <c r="G98" s="20">
        <f>IF(OR($C98="",$D98=""),"",IF($F98="обещание",$C98,IF($C98&gt;='Настройки'!$C$4,$C98+IFERROR(INDEX('Настройки'!$C$10:$C$13,MATCH($E98,'Настройки'!$B$10:$B$13,0)),INDEX('Настройки'!$C$10:$C$13,4)),'Настройки'!$C$4+IFERROR(INDEX('Настройки'!$C$10:$C$13,MATCH($E98,'Настройки'!$B$10:$B$13,0)),INDEX('Настройки'!$C$10:$C$13,4)))))</f>
        <v/>
      </c>
      <c r="H98" s="21">
        <f>IF($G98="","",IF($F98="обещание",'Настройки'!$C$16,IF($C98&gt;='Настройки'!$C$4,IFERROR(INDEX('Настройки'!$D$10:$D$13,MATCH($E98,'Настройки'!$B$10:$B$13,0)),INDEX('Настройки'!$D$10:$D$13,4)),IF('Настройки'!$C$4-$C98&gt;90,'Настройки'!$C$18,IFERROR(INDEX('Настройки'!$D$10:$D$13,MATCH($E98,'Настройки'!$B$10:$B$13,0)),INDEX('Настройки'!$D$10:$D$13,4))*'Настройки'!$C$17))))</f>
        <v/>
      </c>
      <c r="I98" s="22">
        <f>IF($G98="","",$D98*$H98)</f>
        <v/>
      </c>
      <c r="J98" s="23">
        <f>IF(OR($C98="",$D98=""),"",MAX(1,INT(($C98-'Настройки'!$C$4)/7)+1))</f>
        <v/>
      </c>
      <c r="K98" s="23">
        <f>IF($G98="","",INT(($G98-'Настройки'!$C$4)/7)+1)</f>
        <v/>
      </c>
    </row>
    <row r="99">
      <c r="A99" s="2" t="n"/>
      <c r="B99" s="2" t="n"/>
      <c r="C99" s="24" t="n"/>
      <c r="D99" s="25" t="n"/>
      <c r="E99" s="2" t="n"/>
      <c r="F99" s="2" t="n"/>
      <c r="G99" s="20">
        <f>IF(OR($C99="",$D99=""),"",IF($F99="обещание",$C99,IF($C99&gt;='Настройки'!$C$4,$C99+IFERROR(INDEX('Настройки'!$C$10:$C$13,MATCH($E99,'Настройки'!$B$10:$B$13,0)),INDEX('Настройки'!$C$10:$C$13,4)),'Настройки'!$C$4+IFERROR(INDEX('Настройки'!$C$10:$C$13,MATCH($E99,'Настройки'!$B$10:$B$13,0)),INDEX('Настройки'!$C$10:$C$13,4)))))</f>
        <v/>
      </c>
      <c r="H99" s="21">
        <f>IF($G99="","",IF($F99="обещание",'Настройки'!$C$16,IF($C99&gt;='Настройки'!$C$4,IFERROR(INDEX('Настройки'!$D$10:$D$13,MATCH($E99,'Настройки'!$B$10:$B$13,0)),INDEX('Настройки'!$D$10:$D$13,4)),IF('Настройки'!$C$4-$C99&gt;90,'Настройки'!$C$18,IFERROR(INDEX('Настройки'!$D$10:$D$13,MATCH($E99,'Настройки'!$B$10:$B$13,0)),INDEX('Настройки'!$D$10:$D$13,4))*'Настройки'!$C$17))))</f>
        <v/>
      </c>
      <c r="I99" s="22">
        <f>IF($G99="","",$D99*$H99)</f>
        <v/>
      </c>
      <c r="J99" s="23">
        <f>IF(OR($C99="",$D99=""),"",MAX(1,INT(($C99-'Настройки'!$C$4)/7)+1))</f>
        <v/>
      </c>
      <c r="K99" s="23">
        <f>IF($G99="","",INT(($G99-'Настройки'!$C$4)/7)+1)</f>
        <v/>
      </c>
    </row>
    <row r="100">
      <c r="A100" s="2" t="n"/>
      <c r="B100" s="2" t="n"/>
      <c r="C100" s="24" t="n"/>
      <c r="D100" s="25" t="n"/>
      <c r="E100" s="2" t="n"/>
      <c r="F100" s="2" t="n"/>
      <c r="G100" s="20">
        <f>IF(OR($C100="",$D100=""),"",IF($F100="обещание",$C100,IF($C100&gt;='Настройки'!$C$4,$C100+IFERROR(INDEX('Настройки'!$C$10:$C$13,MATCH($E100,'Настройки'!$B$10:$B$13,0)),INDEX('Настройки'!$C$10:$C$13,4)),'Настройки'!$C$4+IFERROR(INDEX('Настройки'!$C$10:$C$13,MATCH($E100,'Настройки'!$B$10:$B$13,0)),INDEX('Настройки'!$C$10:$C$13,4)))))</f>
        <v/>
      </c>
      <c r="H100" s="21">
        <f>IF($G100="","",IF($F100="обещание",'Настройки'!$C$16,IF($C100&gt;='Настройки'!$C$4,IFERROR(INDEX('Настройки'!$D$10:$D$13,MATCH($E100,'Настройки'!$B$10:$B$13,0)),INDEX('Настройки'!$D$10:$D$13,4)),IF('Настройки'!$C$4-$C100&gt;90,'Настройки'!$C$18,IFERROR(INDEX('Настройки'!$D$10:$D$13,MATCH($E100,'Настройки'!$B$10:$B$13,0)),INDEX('Настройки'!$D$10:$D$13,4))*'Настройки'!$C$17))))</f>
        <v/>
      </c>
      <c r="I100" s="22">
        <f>IF($G100="","",$D100*$H100)</f>
        <v/>
      </c>
      <c r="J100" s="23">
        <f>IF(OR($C100="",$D100=""),"",MAX(1,INT(($C100-'Настройки'!$C$4)/7)+1))</f>
        <v/>
      </c>
      <c r="K100" s="23">
        <f>IF($G100="","",INT(($G100-'Настройки'!$C$4)/7)+1)</f>
        <v/>
      </c>
    </row>
    <row r="101">
      <c r="A101" s="2" t="n"/>
      <c r="B101" s="2" t="n"/>
      <c r="C101" s="24" t="n"/>
      <c r="D101" s="25" t="n"/>
      <c r="E101" s="2" t="n"/>
      <c r="F101" s="2" t="n"/>
      <c r="G101" s="20">
        <f>IF(OR($C101="",$D101=""),"",IF($F101="обещание",$C101,IF($C101&gt;='Настройки'!$C$4,$C101+IFERROR(INDEX('Настройки'!$C$10:$C$13,MATCH($E101,'Настройки'!$B$10:$B$13,0)),INDEX('Настройки'!$C$10:$C$13,4)),'Настройки'!$C$4+IFERROR(INDEX('Настройки'!$C$10:$C$13,MATCH($E101,'Настройки'!$B$10:$B$13,0)),INDEX('Настройки'!$C$10:$C$13,4)))))</f>
        <v/>
      </c>
      <c r="H101" s="21">
        <f>IF($G101="","",IF($F101="обещание",'Настройки'!$C$16,IF($C101&gt;='Настройки'!$C$4,IFERROR(INDEX('Настройки'!$D$10:$D$13,MATCH($E101,'Настройки'!$B$10:$B$13,0)),INDEX('Настройки'!$D$10:$D$13,4)),IF('Настройки'!$C$4-$C101&gt;90,'Настройки'!$C$18,IFERROR(INDEX('Настройки'!$D$10:$D$13,MATCH($E101,'Настройки'!$B$10:$B$13,0)),INDEX('Настройки'!$D$10:$D$13,4))*'Настройки'!$C$17))))</f>
        <v/>
      </c>
      <c r="I101" s="22">
        <f>IF($G101="","",$D101*$H101)</f>
        <v/>
      </c>
      <c r="J101" s="23">
        <f>IF(OR($C101="",$D101=""),"",MAX(1,INT(($C101-'Настройки'!$C$4)/7)+1))</f>
        <v/>
      </c>
      <c r="K101" s="23">
        <f>IF($G101="","",INT(($G101-'Настройки'!$C$4)/7)+1)</f>
        <v/>
      </c>
    </row>
    <row r="102">
      <c r="A102" s="2" t="n"/>
      <c r="B102" s="2" t="n"/>
      <c r="C102" s="24" t="n"/>
      <c r="D102" s="25" t="n"/>
      <c r="E102" s="2" t="n"/>
      <c r="F102" s="2" t="n"/>
      <c r="G102" s="20">
        <f>IF(OR($C102="",$D102=""),"",IF($F102="обещание",$C102,IF($C102&gt;='Настройки'!$C$4,$C102+IFERROR(INDEX('Настройки'!$C$10:$C$13,MATCH($E102,'Настройки'!$B$10:$B$13,0)),INDEX('Настройки'!$C$10:$C$13,4)),'Настройки'!$C$4+IFERROR(INDEX('Настройки'!$C$10:$C$13,MATCH($E102,'Настройки'!$B$10:$B$13,0)),INDEX('Настройки'!$C$10:$C$13,4)))))</f>
        <v/>
      </c>
      <c r="H102" s="21">
        <f>IF($G102="","",IF($F102="обещание",'Настройки'!$C$16,IF($C102&gt;='Настройки'!$C$4,IFERROR(INDEX('Настройки'!$D$10:$D$13,MATCH($E102,'Настройки'!$B$10:$B$13,0)),INDEX('Настройки'!$D$10:$D$13,4)),IF('Настройки'!$C$4-$C102&gt;90,'Настройки'!$C$18,IFERROR(INDEX('Настройки'!$D$10:$D$13,MATCH($E102,'Настройки'!$B$10:$B$13,0)),INDEX('Настройки'!$D$10:$D$13,4))*'Настройки'!$C$17))))</f>
        <v/>
      </c>
      <c r="I102" s="22">
        <f>IF($G102="","",$D102*$H102)</f>
        <v/>
      </c>
      <c r="J102" s="23">
        <f>IF(OR($C102="",$D102=""),"",MAX(1,INT(($C102-'Настройки'!$C$4)/7)+1))</f>
        <v/>
      </c>
      <c r="K102" s="23">
        <f>IF($G102="","",INT(($G102-'Настройки'!$C$4)/7)+1)</f>
        <v/>
      </c>
    </row>
    <row r="103">
      <c r="A103" s="2" t="n"/>
      <c r="B103" s="2" t="n"/>
      <c r="C103" s="24" t="n"/>
      <c r="D103" s="25" t="n"/>
      <c r="E103" s="2" t="n"/>
      <c r="F103" s="2" t="n"/>
      <c r="G103" s="20">
        <f>IF(OR($C103="",$D103=""),"",IF($F103="обещание",$C103,IF($C103&gt;='Настройки'!$C$4,$C103+IFERROR(INDEX('Настройки'!$C$10:$C$13,MATCH($E103,'Настройки'!$B$10:$B$13,0)),INDEX('Настройки'!$C$10:$C$13,4)),'Настройки'!$C$4+IFERROR(INDEX('Настройки'!$C$10:$C$13,MATCH($E103,'Настройки'!$B$10:$B$13,0)),INDEX('Настройки'!$C$10:$C$13,4)))))</f>
        <v/>
      </c>
      <c r="H103" s="21">
        <f>IF($G103="","",IF($F103="обещание",'Настройки'!$C$16,IF($C103&gt;='Настройки'!$C$4,IFERROR(INDEX('Настройки'!$D$10:$D$13,MATCH($E103,'Настройки'!$B$10:$B$13,0)),INDEX('Настройки'!$D$10:$D$13,4)),IF('Настройки'!$C$4-$C103&gt;90,'Настройки'!$C$18,IFERROR(INDEX('Настройки'!$D$10:$D$13,MATCH($E103,'Настройки'!$B$10:$B$13,0)),INDEX('Настройки'!$D$10:$D$13,4))*'Настройки'!$C$17))))</f>
        <v/>
      </c>
      <c r="I103" s="22">
        <f>IF($G103="","",$D103*$H103)</f>
        <v/>
      </c>
      <c r="J103" s="23">
        <f>IF(OR($C103="",$D103=""),"",MAX(1,INT(($C103-'Настройки'!$C$4)/7)+1))</f>
        <v/>
      </c>
      <c r="K103" s="23">
        <f>IF($G103="","",INT(($G103-'Настройки'!$C$4)/7)+1)</f>
        <v/>
      </c>
    </row>
    <row r="104">
      <c r="A104" s="2" t="n"/>
      <c r="B104" s="2" t="n"/>
      <c r="C104" s="24" t="n"/>
      <c r="D104" s="25" t="n"/>
      <c r="E104" s="2" t="n"/>
      <c r="F104" s="2" t="n"/>
      <c r="G104" s="20">
        <f>IF(OR($C104="",$D104=""),"",IF($F104="обещание",$C104,IF($C104&gt;='Настройки'!$C$4,$C104+IFERROR(INDEX('Настройки'!$C$10:$C$13,MATCH($E104,'Настройки'!$B$10:$B$13,0)),INDEX('Настройки'!$C$10:$C$13,4)),'Настройки'!$C$4+IFERROR(INDEX('Настройки'!$C$10:$C$13,MATCH($E104,'Настройки'!$B$10:$B$13,0)),INDEX('Настройки'!$C$10:$C$13,4)))))</f>
        <v/>
      </c>
      <c r="H104" s="21">
        <f>IF($G104="","",IF($F104="обещание",'Настройки'!$C$16,IF($C104&gt;='Настройки'!$C$4,IFERROR(INDEX('Настройки'!$D$10:$D$13,MATCH($E104,'Настройки'!$B$10:$B$13,0)),INDEX('Настройки'!$D$10:$D$13,4)),IF('Настройки'!$C$4-$C104&gt;90,'Настройки'!$C$18,IFERROR(INDEX('Настройки'!$D$10:$D$13,MATCH($E104,'Настройки'!$B$10:$B$13,0)),INDEX('Настройки'!$D$10:$D$13,4))*'Настройки'!$C$17))))</f>
        <v/>
      </c>
      <c r="I104" s="22">
        <f>IF($G104="","",$D104*$H104)</f>
        <v/>
      </c>
      <c r="J104" s="23">
        <f>IF(OR($C104="",$D104=""),"",MAX(1,INT(($C104-'Настройки'!$C$4)/7)+1))</f>
        <v/>
      </c>
      <c r="K104" s="23">
        <f>IF($G104="","",INT(($G104-'Настройки'!$C$4)/7)+1)</f>
        <v/>
      </c>
    </row>
    <row r="105">
      <c r="A105" s="2" t="n"/>
      <c r="B105" s="2" t="n"/>
      <c r="C105" s="24" t="n"/>
      <c r="D105" s="25" t="n"/>
      <c r="E105" s="2" t="n"/>
      <c r="F105" s="2" t="n"/>
      <c r="G105" s="20">
        <f>IF(OR($C105="",$D105=""),"",IF($F105="обещание",$C105,IF($C105&gt;='Настройки'!$C$4,$C105+IFERROR(INDEX('Настройки'!$C$10:$C$13,MATCH($E105,'Настройки'!$B$10:$B$13,0)),INDEX('Настройки'!$C$10:$C$13,4)),'Настройки'!$C$4+IFERROR(INDEX('Настройки'!$C$10:$C$13,MATCH($E105,'Настройки'!$B$10:$B$13,0)),INDEX('Настройки'!$C$10:$C$13,4)))))</f>
        <v/>
      </c>
      <c r="H105" s="21">
        <f>IF($G105="","",IF($F105="обещание",'Настройки'!$C$16,IF($C105&gt;='Настройки'!$C$4,IFERROR(INDEX('Настройки'!$D$10:$D$13,MATCH($E105,'Настройки'!$B$10:$B$13,0)),INDEX('Настройки'!$D$10:$D$13,4)),IF('Настройки'!$C$4-$C105&gt;90,'Настройки'!$C$18,IFERROR(INDEX('Настройки'!$D$10:$D$13,MATCH($E105,'Настройки'!$B$10:$B$13,0)),INDEX('Настройки'!$D$10:$D$13,4))*'Настройки'!$C$17))))</f>
        <v/>
      </c>
      <c r="I105" s="22">
        <f>IF($G105="","",$D105*$H105)</f>
        <v/>
      </c>
      <c r="J105" s="23">
        <f>IF(OR($C105="",$D105=""),"",MAX(1,INT(($C105-'Настройки'!$C$4)/7)+1))</f>
        <v/>
      </c>
      <c r="K105" s="23">
        <f>IF($G105="","",INT(($G105-'Настройки'!$C$4)/7)+1)</f>
        <v/>
      </c>
    </row>
    <row r="106">
      <c r="A106" s="2" t="n"/>
      <c r="B106" s="2" t="n"/>
      <c r="C106" s="24" t="n"/>
      <c r="D106" s="25" t="n"/>
      <c r="E106" s="2" t="n"/>
      <c r="F106" s="2" t="n"/>
      <c r="G106" s="20">
        <f>IF(OR($C106="",$D106=""),"",IF($F106="обещание",$C106,IF($C106&gt;='Настройки'!$C$4,$C106+IFERROR(INDEX('Настройки'!$C$10:$C$13,MATCH($E106,'Настройки'!$B$10:$B$13,0)),INDEX('Настройки'!$C$10:$C$13,4)),'Настройки'!$C$4+IFERROR(INDEX('Настройки'!$C$10:$C$13,MATCH($E106,'Настройки'!$B$10:$B$13,0)),INDEX('Настройки'!$C$10:$C$13,4)))))</f>
        <v/>
      </c>
      <c r="H106" s="21">
        <f>IF($G106="","",IF($F106="обещание",'Настройки'!$C$16,IF($C106&gt;='Настройки'!$C$4,IFERROR(INDEX('Настройки'!$D$10:$D$13,MATCH($E106,'Настройки'!$B$10:$B$13,0)),INDEX('Настройки'!$D$10:$D$13,4)),IF('Настройки'!$C$4-$C106&gt;90,'Настройки'!$C$18,IFERROR(INDEX('Настройки'!$D$10:$D$13,MATCH($E106,'Настройки'!$B$10:$B$13,0)),INDEX('Настройки'!$D$10:$D$13,4))*'Настройки'!$C$17))))</f>
        <v/>
      </c>
      <c r="I106" s="22">
        <f>IF($G106="","",$D106*$H106)</f>
        <v/>
      </c>
      <c r="J106" s="23">
        <f>IF(OR($C106="",$D106=""),"",MAX(1,INT(($C106-'Настройки'!$C$4)/7)+1))</f>
        <v/>
      </c>
      <c r="K106" s="23">
        <f>IF($G106="","",INT(($G106-'Настройки'!$C$4)/7)+1)</f>
        <v/>
      </c>
    </row>
    <row r="107">
      <c r="A107" s="2" t="n"/>
      <c r="B107" s="2" t="n"/>
      <c r="C107" s="24" t="n"/>
      <c r="D107" s="25" t="n"/>
      <c r="E107" s="2" t="n"/>
      <c r="F107" s="2" t="n"/>
      <c r="G107" s="20">
        <f>IF(OR($C107="",$D107=""),"",IF($F107="обещание",$C107,IF($C107&gt;='Настройки'!$C$4,$C107+IFERROR(INDEX('Настройки'!$C$10:$C$13,MATCH($E107,'Настройки'!$B$10:$B$13,0)),INDEX('Настройки'!$C$10:$C$13,4)),'Настройки'!$C$4+IFERROR(INDEX('Настройки'!$C$10:$C$13,MATCH($E107,'Настройки'!$B$10:$B$13,0)),INDEX('Настройки'!$C$10:$C$13,4)))))</f>
        <v/>
      </c>
      <c r="H107" s="21">
        <f>IF($G107="","",IF($F107="обещание",'Настройки'!$C$16,IF($C107&gt;='Настройки'!$C$4,IFERROR(INDEX('Настройки'!$D$10:$D$13,MATCH($E107,'Настройки'!$B$10:$B$13,0)),INDEX('Настройки'!$D$10:$D$13,4)),IF('Настройки'!$C$4-$C107&gt;90,'Настройки'!$C$18,IFERROR(INDEX('Настройки'!$D$10:$D$13,MATCH($E107,'Настройки'!$B$10:$B$13,0)),INDEX('Настройки'!$D$10:$D$13,4))*'Настройки'!$C$17))))</f>
        <v/>
      </c>
      <c r="I107" s="22">
        <f>IF($G107="","",$D107*$H107)</f>
        <v/>
      </c>
      <c r="J107" s="23">
        <f>IF(OR($C107="",$D107=""),"",MAX(1,INT(($C107-'Настройки'!$C$4)/7)+1))</f>
        <v/>
      </c>
      <c r="K107" s="23">
        <f>IF($G107="","",INT(($G107-'Настройки'!$C$4)/7)+1)</f>
        <v/>
      </c>
    </row>
    <row r="108">
      <c r="A108" s="2" t="n"/>
      <c r="B108" s="2" t="n"/>
      <c r="C108" s="24" t="n"/>
      <c r="D108" s="25" t="n"/>
      <c r="E108" s="2" t="n"/>
      <c r="F108" s="2" t="n"/>
      <c r="G108" s="20">
        <f>IF(OR($C108="",$D108=""),"",IF($F108="обещание",$C108,IF($C108&gt;='Настройки'!$C$4,$C108+IFERROR(INDEX('Настройки'!$C$10:$C$13,MATCH($E108,'Настройки'!$B$10:$B$13,0)),INDEX('Настройки'!$C$10:$C$13,4)),'Настройки'!$C$4+IFERROR(INDEX('Настройки'!$C$10:$C$13,MATCH($E108,'Настройки'!$B$10:$B$13,0)),INDEX('Настройки'!$C$10:$C$13,4)))))</f>
        <v/>
      </c>
      <c r="H108" s="21">
        <f>IF($G108="","",IF($F108="обещание",'Настройки'!$C$16,IF($C108&gt;='Настройки'!$C$4,IFERROR(INDEX('Настройки'!$D$10:$D$13,MATCH($E108,'Настройки'!$B$10:$B$13,0)),INDEX('Настройки'!$D$10:$D$13,4)),IF('Настройки'!$C$4-$C108&gt;90,'Настройки'!$C$18,IFERROR(INDEX('Настройки'!$D$10:$D$13,MATCH($E108,'Настройки'!$B$10:$B$13,0)),INDEX('Настройки'!$D$10:$D$13,4))*'Настройки'!$C$17))))</f>
        <v/>
      </c>
      <c r="I108" s="22">
        <f>IF($G108="","",$D108*$H108)</f>
        <v/>
      </c>
      <c r="J108" s="23">
        <f>IF(OR($C108="",$D108=""),"",MAX(1,INT(($C108-'Настройки'!$C$4)/7)+1))</f>
        <v/>
      </c>
      <c r="K108" s="23">
        <f>IF($G108="","",INT(($G108-'Настройки'!$C$4)/7)+1)</f>
        <v/>
      </c>
    </row>
    <row r="109">
      <c r="A109" s="2" t="n"/>
      <c r="B109" s="2" t="n"/>
      <c r="C109" s="24" t="n"/>
      <c r="D109" s="25" t="n"/>
      <c r="E109" s="2" t="n"/>
      <c r="F109" s="2" t="n"/>
      <c r="G109" s="20">
        <f>IF(OR($C109="",$D109=""),"",IF($F109="обещание",$C109,IF($C109&gt;='Настройки'!$C$4,$C109+IFERROR(INDEX('Настройки'!$C$10:$C$13,MATCH($E109,'Настройки'!$B$10:$B$13,0)),INDEX('Настройки'!$C$10:$C$13,4)),'Настройки'!$C$4+IFERROR(INDEX('Настройки'!$C$10:$C$13,MATCH($E109,'Настройки'!$B$10:$B$13,0)),INDEX('Настройки'!$C$10:$C$13,4)))))</f>
        <v/>
      </c>
      <c r="H109" s="21">
        <f>IF($G109="","",IF($F109="обещание",'Настройки'!$C$16,IF($C109&gt;='Настройки'!$C$4,IFERROR(INDEX('Настройки'!$D$10:$D$13,MATCH($E109,'Настройки'!$B$10:$B$13,0)),INDEX('Настройки'!$D$10:$D$13,4)),IF('Настройки'!$C$4-$C109&gt;90,'Настройки'!$C$18,IFERROR(INDEX('Настройки'!$D$10:$D$13,MATCH($E109,'Настройки'!$B$10:$B$13,0)),INDEX('Настройки'!$D$10:$D$13,4))*'Настройки'!$C$17))))</f>
        <v/>
      </c>
      <c r="I109" s="22">
        <f>IF($G109="","",$D109*$H109)</f>
        <v/>
      </c>
      <c r="J109" s="23">
        <f>IF(OR($C109="",$D109=""),"",MAX(1,INT(($C109-'Настройки'!$C$4)/7)+1))</f>
        <v/>
      </c>
      <c r="K109" s="23">
        <f>IF($G109="","",INT(($G109-'Настройки'!$C$4)/7)+1)</f>
        <v/>
      </c>
    </row>
    <row r="110">
      <c r="A110" s="2" t="n"/>
      <c r="B110" s="2" t="n"/>
      <c r="C110" s="24" t="n"/>
      <c r="D110" s="25" t="n"/>
      <c r="E110" s="2" t="n"/>
      <c r="F110" s="2" t="n"/>
      <c r="G110" s="20">
        <f>IF(OR($C110="",$D110=""),"",IF($F110="обещание",$C110,IF($C110&gt;='Настройки'!$C$4,$C110+IFERROR(INDEX('Настройки'!$C$10:$C$13,MATCH($E110,'Настройки'!$B$10:$B$13,0)),INDEX('Настройки'!$C$10:$C$13,4)),'Настройки'!$C$4+IFERROR(INDEX('Настройки'!$C$10:$C$13,MATCH($E110,'Настройки'!$B$10:$B$13,0)),INDEX('Настройки'!$C$10:$C$13,4)))))</f>
        <v/>
      </c>
      <c r="H110" s="21">
        <f>IF($G110="","",IF($F110="обещание",'Настройки'!$C$16,IF($C110&gt;='Настройки'!$C$4,IFERROR(INDEX('Настройки'!$D$10:$D$13,MATCH($E110,'Настройки'!$B$10:$B$13,0)),INDEX('Настройки'!$D$10:$D$13,4)),IF('Настройки'!$C$4-$C110&gt;90,'Настройки'!$C$18,IFERROR(INDEX('Настройки'!$D$10:$D$13,MATCH($E110,'Настройки'!$B$10:$B$13,0)),INDEX('Настройки'!$D$10:$D$13,4))*'Настройки'!$C$17))))</f>
        <v/>
      </c>
      <c r="I110" s="22">
        <f>IF($G110="","",$D110*$H110)</f>
        <v/>
      </c>
      <c r="J110" s="23">
        <f>IF(OR($C110="",$D110=""),"",MAX(1,INT(($C110-'Настройки'!$C$4)/7)+1))</f>
        <v/>
      </c>
      <c r="K110" s="23">
        <f>IF($G110="","",INT(($G110-'Настройки'!$C$4)/7)+1)</f>
        <v/>
      </c>
    </row>
    <row r="111">
      <c r="A111" s="2" t="n"/>
      <c r="B111" s="2" t="n"/>
      <c r="C111" s="24" t="n"/>
      <c r="D111" s="25" t="n"/>
      <c r="E111" s="2" t="n"/>
      <c r="F111" s="2" t="n"/>
      <c r="G111" s="20">
        <f>IF(OR($C111="",$D111=""),"",IF($F111="обещание",$C111,IF($C111&gt;='Настройки'!$C$4,$C111+IFERROR(INDEX('Настройки'!$C$10:$C$13,MATCH($E111,'Настройки'!$B$10:$B$13,0)),INDEX('Настройки'!$C$10:$C$13,4)),'Настройки'!$C$4+IFERROR(INDEX('Настройки'!$C$10:$C$13,MATCH($E111,'Настройки'!$B$10:$B$13,0)),INDEX('Настройки'!$C$10:$C$13,4)))))</f>
        <v/>
      </c>
      <c r="H111" s="21">
        <f>IF($G111="","",IF($F111="обещание",'Настройки'!$C$16,IF($C111&gt;='Настройки'!$C$4,IFERROR(INDEX('Настройки'!$D$10:$D$13,MATCH($E111,'Настройки'!$B$10:$B$13,0)),INDEX('Настройки'!$D$10:$D$13,4)),IF('Настройки'!$C$4-$C111&gt;90,'Настройки'!$C$18,IFERROR(INDEX('Настройки'!$D$10:$D$13,MATCH($E111,'Настройки'!$B$10:$B$13,0)),INDEX('Настройки'!$D$10:$D$13,4))*'Настройки'!$C$17))))</f>
        <v/>
      </c>
      <c r="I111" s="22">
        <f>IF($G111="","",$D111*$H111)</f>
        <v/>
      </c>
      <c r="J111" s="23">
        <f>IF(OR($C111="",$D111=""),"",MAX(1,INT(($C111-'Настройки'!$C$4)/7)+1))</f>
        <v/>
      </c>
      <c r="K111" s="23">
        <f>IF($G111="","",INT(($G111-'Настройки'!$C$4)/7)+1)</f>
        <v/>
      </c>
    </row>
    <row r="112">
      <c r="A112" s="2" t="n"/>
      <c r="B112" s="2" t="n"/>
      <c r="C112" s="24" t="n"/>
      <c r="D112" s="25" t="n"/>
      <c r="E112" s="2" t="n"/>
      <c r="F112" s="2" t="n"/>
      <c r="G112" s="20">
        <f>IF(OR($C112="",$D112=""),"",IF($F112="обещание",$C112,IF($C112&gt;='Настройки'!$C$4,$C112+IFERROR(INDEX('Настройки'!$C$10:$C$13,MATCH($E112,'Настройки'!$B$10:$B$13,0)),INDEX('Настройки'!$C$10:$C$13,4)),'Настройки'!$C$4+IFERROR(INDEX('Настройки'!$C$10:$C$13,MATCH($E112,'Настройки'!$B$10:$B$13,0)),INDEX('Настройки'!$C$10:$C$13,4)))))</f>
        <v/>
      </c>
      <c r="H112" s="21">
        <f>IF($G112="","",IF($F112="обещание",'Настройки'!$C$16,IF($C112&gt;='Настройки'!$C$4,IFERROR(INDEX('Настройки'!$D$10:$D$13,MATCH($E112,'Настройки'!$B$10:$B$13,0)),INDEX('Настройки'!$D$10:$D$13,4)),IF('Настройки'!$C$4-$C112&gt;90,'Настройки'!$C$18,IFERROR(INDEX('Настройки'!$D$10:$D$13,MATCH($E112,'Настройки'!$B$10:$B$13,0)),INDEX('Настройки'!$D$10:$D$13,4))*'Настройки'!$C$17))))</f>
        <v/>
      </c>
      <c r="I112" s="22">
        <f>IF($G112="","",$D112*$H112)</f>
        <v/>
      </c>
      <c r="J112" s="23">
        <f>IF(OR($C112="",$D112=""),"",MAX(1,INT(($C112-'Настройки'!$C$4)/7)+1))</f>
        <v/>
      </c>
      <c r="K112" s="23">
        <f>IF($G112="","",INT(($G112-'Настройки'!$C$4)/7)+1)</f>
        <v/>
      </c>
    </row>
    <row r="113">
      <c r="A113" s="2" t="n"/>
      <c r="B113" s="2" t="n"/>
      <c r="C113" s="24" t="n"/>
      <c r="D113" s="25" t="n"/>
      <c r="E113" s="2" t="n"/>
      <c r="F113" s="2" t="n"/>
      <c r="G113" s="20">
        <f>IF(OR($C113="",$D113=""),"",IF($F113="обещание",$C113,IF($C113&gt;='Настройки'!$C$4,$C113+IFERROR(INDEX('Настройки'!$C$10:$C$13,MATCH($E113,'Настройки'!$B$10:$B$13,0)),INDEX('Настройки'!$C$10:$C$13,4)),'Настройки'!$C$4+IFERROR(INDEX('Настройки'!$C$10:$C$13,MATCH($E113,'Настройки'!$B$10:$B$13,0)),INDEX('Настройки'!$C$10:$C$13,4)))))</f>
        <v/>
      </c>
      <c r="H113" s="21">
        <f>IF($G113="","",IF($F113="обещание",'Настройки'!$C$16,IF($C113&gt;='Настройки'!$C$4,IFERROR(INDEX('Настройки'!$D$10:$D$13,MATCH($E113,'Настройки'!$B$10:$B$13,0)),INDEX('Настройки'!$D$10:$D$13,4)),IF('Настройки'!$C$4-$C113&gt;90,'Настройки'!$C$18,IFERROR(INDEX('Настройки'!$D$10:$D$13,MATCH($E113,'Настройки'!$B$10:$B$13,0)),INDEX('Настройки'!$D$10:$D$13,4))*'Настройки'!$C$17))))</f>
        <v/>
      </c>
      <c r="I113" s="22">
        <f>IF($G113="","",$D113*$H113)</f>
        <v/>
      </c>
      <c r="J113" s="23">
        <f>IF(OR($C113="",$D113=""),"",MAX(1,INT(($C113-'Настройки'!$C$4)/7)+1))</f>
        <v/>
      </c>
      <c r="K113" s="23">
        <f>IF($G113="","",INT(($G113-'Настройки'!$C$4)/7)+1)</f>
        <v/>
      </c>
    </row>
    <row r="114">
      <c r="A114" s="2" t="n"/>
      <c r="B114" s="2" t="n"/>
      <c r="C114" s="24" t="n"/>
      <c r="D114" s="25" t="n"/>
      <c r="E114" s="2" t="n"/>
      <c r="F114" s="2" t="n"/>
      <c r="G114" s="20">
        <f>IF(OR($C114="",$D114=""),"",IF($F114="обещание",$C114,IF($C114&gt;='Настройки'!$C$4,$C114+IFERROR(INDEX('Настройки'!$C$10:$C$13,MATCH($E114,'Настройки'!$B$10:$B$13,0)),INDEX('Настройки'!$C$10:$C$13,4)),'Настройки'!$C$4+IFERROR(INDEX('Настройки'!$C$10:$C$13,MATCH($E114,'Настройки'!$B$10:$B$13,0)),INDEX('Настройки'!$C$10:$C$13,4)))))</f>
        <v/>
      </c>
      <c r="H114" s="21">
        <f>IF($G114="","",IF($F114="обещание",'Настройки'!$C$16,IF($C114&gt;='Настройки'!$C$4,IFERROR(INDEX('Настройки'!$D$10:$D$13,MATCH($E114,'Настройки'!$B$10:$B$13,0)),INDEX('Настройки'!$D$10:$D$13,4)),IF('Настройки'!$C$4-$C114&gt;90,'Настройки'!$C$18,IFERROR(INDEX('Настройки'!$D$10:$D$13,MATCH($E114,'Настройки'!$B$10:$B$13,0)),INDEX('Настройки'!$D$10:$D$13,4))*'Настройки'!$C$17))))</f>
        <v/>
      </c>
      <c r="I114" s="22">
        <f>IF($G114="","",$D114*$H114)</f>
        <v/>
      </c>
      <c r="J114" s="23">
        <f>IF(OR($C114="",$D114=""),"",MAX(1,INT(($C114-'Настройки'!$C$4)/7)+1))</f>
        <v/>
      </c>
      <c r="K114" s="23">
        <f>IF($G114="","",INT(($G114-'Настройки'!$C$4)/7)+1)</f>
        <v/>
      </c>
    </row>
    <row r="115">
      <c r="A115" s="2" t="n"/>
      <c r="B115" s="2" t="n"/>
      <c r="C115" s="24" t="n"/>
      <c r="D115" s="25" t="n"/>
      <c r="E115" s="2" t="n"/>
      <c r="F115" s="2" t="n"/>
      <c r="G115" s="20">
        <f>IF(OR($C115="",$D115=""),"",IF($F115="обещание",$C115,IF($C115&gt;='Настройки'!$C$4,$C115+IFERROR(INDEX('Настройки'!$C$10:$C$13,MATCH($E115,'Настройки'!$B$10:$B$13,0)),INDEX('Настройки'!$C$10:$C$13,4)),'Настройки'!$C$4+IFERROR(INDEX('Настройки'!$C$10:$C$13,MATCH($E115,'Настройки'!$B$10:$B$13,0)),INDEX('Настройки'!$C$10:$C$13,4)))))</f>
        <v/>
      </c>
      <c r="H115" s="21">
        <f>IF($G115="","",IF($F115="обещание",'Настройки'!$C$16,IF($C115&gt;='Настройки'!$C$4,IFERROR(INDEX('Настройки'!$D$10:$D$13,MATCH($E115,'Настройки'!$B$10:$B$13,0)),INDEX('Настройки'!$D$10:$D$13,4)),IF('Настройки'!$C$4-$C115&gt;90,'Настройки'!$C$18,IFERROR(INDEX('Настройки'!$D$10:$D$13,MATCH($E115,'Настройки'!$B$10:$B$13,0)),INDEX('Настройки'!$D$10:$D$13,4))*'Настройки'!$C$17))))</f>
        <v/>
      </c>
      <c r="I115" s="22">
        <f>IF($G115="","",$D115*$H115)</f>
        <v/>
      </c>
      <c r="J115" s="23">
        <f>IF(OR($C115="",$D115=""),"",MAX(1,INT(($C115-'Настройки'!$C$4)/7)+1))</f>
        <v/>
      </c>
      <c r="K115" s="23">
        <f>IF($G115="","",INT(($G115-'Настройки'!$C$4)/7)+1)</f>
        <v/>
      </c>
    </row>
    <row r="116">
      <c r="A116" s="2" t="n"/>
      <c r="B116" s="2" t="n"/>
      <c r="C116" s="24" t="n"/>
      <c r="D116" s="25" t="n"/>
      <c r="E116" s="2" t="n"/>
      <c r="F116" s="2" t="n"/>
      <c r="G116" s="20">
        <f>IF(OR($C116="",$D116=""),"",IF($F116="обещание",$C116,IF($C116&gt;='Настройки'!$C$4,$C116+IFERROR(INDEX('Настройки'!$C$10:$C$13,MATCH($E116,'Настройки'!$B$10:$B$13,0)),INDEX('Настройки'!$C$10:$C$13,4)),'Настройки'!$C$4+IFERROR(INDEX('Настройки'!$C$10:$C$13,MATCH($E116,'Настройки'!$B$10:$B$13,0)),INDEX('Настройки'!$C$10:$C$13,4)))))</f>
        <v/>
      </c>
      <c r="H116" s="21">
        <f>IF($G116="","",IF($F116="обещание",'Настройки'!$C$16,IF($C116&gt;='Настройки'!$C$4,IFERROR(INDEX('Настройки'!$D$10:$D$13,MATCH($E116,'Настройки'!$B$10:$B$13,0)),INDEX('Настройки'!$D$10:$D$13,4)),IF('Настройки'!$C$4-$C116&gt;90,'Настройки'!$C$18,IFERROR(INDEX('Настройки'!$D$10:$D$13,MATCH($E116,'Настройки'!$B$10:$B$13,0)),INDEX('Настройки'!$D$10:$D$13,4))*'Настройки'!$C$17))))</f>
        <v/>
      </c>
      <c r="I116" s="22">
        <f>IF($G116="","",$D116*$H116)</f>
        <v/>
      </c>
      <c r="J116" s="23">
        <f>IF(OR($C116="",$D116=""),"",MAX(1,INT(($C116-'Настройки'!$C$4)/7)+1))</f>
        <v/>
      </c>
      <c r="K116" s="23">
        <f>IF($G116="","",INT(($G116-'Настройки'!$C$4)/7)+1)</f>
        <v/>
      </c>
    </row>
    <row r="117">
      <c r="A117" s="2" t="n"/>
      <c r="B117" s="2" t="n"/>
      <c r="C117" s="24" t="n"/>
      <c r="D117" s="25" t="n"/>
      <c r="E117" s="2" t="n"/>
      <c r="F117" s="2" t="n"/>
      <c r="G117" s="20">
        <f>IF(OR($C117="",$D117=""),"",IF($F117="обещание",$C117,IF($C117&gt;='Настройки'!$C$4,$C117+IFERROR(INDEX('Настройки'!$C$10:$C$13,MATCH($E117,'Настройки'!$B$10:$B$13,0)),INDEX('Настройки'!$C$10:$C$13,4)),'Настройки'!$C$4+IFERROR(INDEX('Настройки'!$C$10:$C$13,MATCH($E117,'Настройки'!$B$10:$B$13,0)),INDEX('Настройки'!$C$10:$C$13,4)))))</f>
        <v/>
      </c>
      <c r="H117" s="21">
        <f>IF($G117="","",IF($F117="обещание",'Настройки'!$C$16,IF($C117&gt;='Настройки'!$C$4,IFERROR(INDEX('Настройки'!$D$10:$D$13,MATCH($E117,'Настройки'!$B$10:$B$13,0)),INDEX('Настройки'!$D$10:$D$13,4)),IF('Настройки'!$C$4-$C117&gt;90,'Настройки'!$C$18,IFERROR(INDEX('Настройки'!$D$10:$D$13,MATCH($E117,'Настройки'!$B$10:$B$13,0)),INDEX('Настройки'!$D$10:$D$13,4))*'Настройки'!$C$17))))</f>
        <v/>
      </c>
      <c r="I117" s="22">
        <f>IF($G117="","",$D117*$H117)</f>
        <v/>
      </c>
      <c r="J117" s="23">
        <f>IF(OR($C117="",$D117=""),"",MAX(1,INT(($C117-'Настройки'!$C$4)/7)+1))</f>
        <v/>
      </c>
      <c r="K117" s="23">
        <f>IF($G117="","",INT(($G117-'Настройки'!$C$4)/7)+1)</f>
        <v/>
      </c>
    </row>
    <row r="118">
      <c r="A118" s="2" t="n"/>
      <c r="B118" s="2" t="n"/>
      <c r="C118" s="24" t="n"/>
      <c r="D118" s="25" t="n"/>
      <c r="E118" s="2" t="n"/>
      <c r="F118" s="2" t="n"/>
      <c r="G118" s="20">
        <f>IF(OR($C118="",$D118=""),"",IF($F118="обещание",$C118,IF($C118&gt;='Настройки'!$C$4,$C118+IFERROR(INDEX('Настройки'!$C$10:$C$13,MATCH($E118,'Настройки'!$B$10:$B$13,0)),INDEX('Настройки'!$C$10:$C$13,4)),'Настройки'!$C$4+IFERROR(INDEX('Настройки'!$C$10:$C$13,MATCH($E118,'Настройки'!$B$10:$B$13,0)),INDEX('Настройки'!$C$10:$C$13,4)))))</f>
        <v/>
      </c>
      <c r="H118" s="21">
        <f>IF($G118="","",IF($F118="обещание",'Настройки'!$C$16,IF($C118&gt;='Настройки'!$C$4,IFERROR(INDEX('Настройки'!$D$10:$D$13,MATCH($E118,'Настройки'!$B$10:$B$13,0)),INDEX('Настройки'!$D$10:$D$13,4)),IF('Настройки'!$C$4-$C118&gt;90,'Настройки'!$C$18,IFERROR(INDEX('Настройки'!$D$10:$D$13,MATCH($E118,'Настройки'!$B$10:$B$13,0)),INDEX('Настройки'!$D$10:$D$13,4))*'Настройки'!$C$17))))</f>
        <v/>
      </c>
      <c r="I118" s="22">
        <f>IF($G118="","",$D118*$H118)</f>
        <v/>
      </c>
      <c r="J118" s="23">
        <f>IF(OR($C118="",$D118=""),"",MAX(1,INT(($C118-'Настройки'!$C$4)/7)+1))</f>
        <v/>
      </c>
      <c r="K118" s="23">
        <f>IF($G118="","",INT(($G118-'Настройки'!$C$4)/7)+1)</f>
        <v/>
      </c>
    </row>
    <row r="119">
      <c r="A119" s="2" t="n"/>
      <c r="B119" s="2" t="n"/>
      <c r="C119" s="24" t="n"/>
      <c r="D119" s="25" t="n"/>
      <c r="E119" s="2" t="n"/>
      <c r="F119" s="2" t="n"/>
      <c r="G119" s="20">
        <f>IF(OR($C119="",$D119=""),"",IF($F119="обещание",$C119,IF($C119&gt;='Настройки'!$C$4,$C119+IFERROR(INDEX('Настройки'!$C$10:$C$13,MATCH($E119,'Настройки'!$B$10:$B$13,0)),INDEX('Настройки'!$C$10:$C$13,4)),'Настройки'!$C$4+IFERROR(INDEX('Настройки'!$C$10:$C$13,MATCH($E119,'Настройки'!$B$10:$B$13,0)),INDEX('Настройки'!$C$10:$C$13,4)))))</f>
        <v/>
      </c>
      <c r="H119" s="21">
        <f>IF($G119="","",IF($F119="обещание",'Настройки'!$C$16,IF($C119&gt;='Настройки'!$C$4,IFERROR(INDEX('Настройки'!$D$10:$D$13,MATCH($E119,'Настройки'!$B$10:$B$13,0)),INDEX('Настройки'!$D$10:$D$13,4)),IF('Настройки'!$C$4-$C119&gt;90,'Настройки'!$C$18,IFERROR(INDEX('Настройки'!$D$10:$D$13,MATCH($E119,'Настройки'!$B$10:$B$13,0)),INDEX('Настройки'!$D$10:$D$13,4))*'Настройки'!$C$17))))</f>
        <v/>
      </c>
      <c r="I119" s="22">
        <f>IF($G119="","",$D119*$H119)</f>
        <v/>
      </c>
      <c r="J119" s="23">
        <f>IF(OR($C119="",$D119=""),"",MAX(1,INT(($C119-'Настройки'!$C$4)/7)+1))</f>
        <v/>
      </c>
      <c r="K119" s="23">
        <f>IF($G119="","",INT(($G119-'Настройки'!$C$4)/7)+1)</f>
        <v/>
      </c>
    </row>
    <row r="120">
      <c r="A120" s="2" t="n"/>
      <c r="B120" s="2" t="n"/>
      <c r="C120" s="24" t="n"/>
      <c r="D120" s="25" t="n"/>
      <c r="E120" s="2" t="n"/>
      <c r="F120" s="2" t="n"/>
      <c r="G120" s="20">
        <f>IF(OR($C120="",$D120=""),"",IF($F120="обещание",$C120,IF($C120&gt;='Настройки'!$C$4,$C120+IFERROR(INDEX('Настройки'!$C$10:$C$13,MATCH($E120,'Настройки'!$B$10:$B$13,0)),INDEX('Настройки'!$C$10:$C$13,4)),'Настройки'!$C$4+IFERROR(INDEX('Настройки'!$C$10:$C$13,MATCH($E120,'Настройки'!$B$10:$B$13,0)),INDEX('Настройки'!$C$10:$C$13,4)))))</f>
        <v/>
      </c>
      <c r="H120" s="21">
        <f>IF($G120="","",IF($F120="обещание",'Настройки'!$C$16,IF($C120&gt;='Настройки'!$C$4,IFERROR(INDEX('Настройки'!$D$10:$D$13,MATCH($E120,'Настройки'!$B$10:$B$13,0)),INDEX('Настройки'!$D$10:$D$13,4)),IF('Настройки'!$C$4-$C120&gt;90,'Настройки'!$C$18,IFERROR(INDEX('Настройки'!$D$10:$D$13,MATCH($E120,'Настройки'!$B$10:$B$13,0)),INDEX('Настройки'!$D$10:$D$13,4))*'Настройки'!$C$17))))</f>
        <v/>
      </c>
      <c r="I120" s="22">
        <f>IF($G120="","",$D120*$H120)</f>
        <v/>
      </c>
      <c r="J120" s="23">
        <f>IF(OR($C120="",$D120=""),"",MAX(1,INT(($C120-'Настройки'!$C$4)/7)+1))</f>
        <v/>
      </c>
      <c r="K120" s="23">
        <f>IF($G120="","",INT(($G120-'Настройки'!$C$4)/7)+1)</f>
        <v/>
      </c>
    </row>
    <row r="121">
      <c r="A121" s="2" t="n"/>
      <c r="B121" s="2" t="n"/>
      <c r="C121" s="24" t="n"/>
      <c r="D121" s="25" t="n"/>
      <c r="E121" s="2" t="n"/>
      <c r="F121" s="2" t="n"/>
      <c r="G121" s="20">
        <f>IF(OR($C121="",$D121=""),"",IF($F121="обещание",$C121,IF($C121&gt;='Настройки'!$C$4,$C121+IFERROR(INDEX('Настройки'!$C$10:$C$13,MATCH($E121,'Настройки'!$B$10:$B$13,0)),INDEX('Настройки'!$C$10:$C$13,4)),'Настройки'!$C$4+IFERROR(INDEX('Настройки'!$C$10:$C$13,MATCH($E121,'Настройки'!$B$10:$B$13,0)),INDEX('Настройки'!$C$10:$C$13,4)))))</f>
        <v/>
      </c>
      <c r="H121" s="21">
        <f>IF($G121="","",IF($F121="обещание",'Настройки'!$C$16,IF($C121&gt;='Настройки'!$C$4,IFERROR(INDEX('Настройки'!$D$10:$D$13,MATCH($E121,'Настройки'!$B$10:$B$13,0)),INDEX('Настройки'!$D$10:$D$13,4)),IF('Настройки'!$C$4-$C121&gt;90,'Настройки'!$C$18,IFERROR(INDEX('Настройки'!$D$10:$D$13,MATCH($E121,'Настройки'!$B$10:$B$13,0)),INDEX('Настройки'!$D$10:$D$13,4))*'Настройки'!$C$17))))</f>
        <v/>
      </c>
      <c r="I121" s="22">
        <f>IF($G121="","",$D121*$H121)</f>
        <v/>
      </c>
      <c r="J121" s="23">
        <f>IF(OR($C121="",$D121=""),"",MAX(1,INT(($C121-'Настройки'!$C$4)/7)+1))</f>
        <v/>
      </c>
      <c r="K121" s="23">
        <f>IF($G121="","",INT(($G121-'Настройки'!$C$4)/7)+1)</f>
        <v/>
      </c>
    </row>
    <row r="122">
      <c r="A122" s="2" t="n"/>
      <c r="B122" s="2" t="n"/>
      <c r="C122" s="24" t="n"/>
      <c r="D122" s="25" t="n"/>
      <c r="E122" s="2" t="n"/>
      <c r="F122" s="2" t="n"/>
      <c r="G122" s="20">
        <f>IF(OR($C122="",$D122=""),"",IF($F122="обещание",$C122,IF($C122&gt;='Настройки'!$C$4,$C122+IFERROR(INDEX('Настройки'!$C$10:$C$13,MATCH($E122,'Настройки'!$B$10:$B$13,0)),INDEX('Настройки'!$C$10:$C$13,4)),'Настройки'!$C$4+IFERROR(INDEX('Настройки'!$C$10:$C$13,MATCH($E122,'Настройки'!$B$10:$B$13,0)),INDEX('Настройки'!$C$10:$C$13,4)))))</f>
        <v/>
      </c>
      <c r="H122" s="21">
        <f>IF($G122="","",IF($F122="обещание",'Настройки'!$C$16,IF($C122&gt;='Настройки'!$C$4,IFERROR(INDEX('Настройки'!$D$10:$D$13,MATCH($E122,'Настройки'!$B$10:$B$13,0)),INDEX('Настройки'!$D$10:$D$13,4)),IF('Настройки'!$C$4-$C122&gt;90,'Настройки'!$C$18,IFERROR(INDEX('Настройки'!$D$10:$D$13,MATCH($E122,'Настройки'!$B$10:$B$13,0)),INDEX('Настройки'!$D$10:$D$13,4))*'Настройки'!$C$17))))</f>
        <v/>
      </c>
      <c r="I122" s="22">
        <f>IF($G122="","",$D122*$H122)</f>
        <v/>
      </c>
      <c r="J122" s="23">
        <f>IF(OR($C122="",$D122=""),"",MAX(1,INT(($C122-'Настройки'!$C$4)/7)+1))</f>
        <v/>
      </c>
      <c r="K122" s="23">
        <f>IF($G122="","",INT(($G122-'Настройки'!$C$4)/7)+1)</f>
        <v/>
      </c>
    </row>
    <row r="123">
      <c r="A123" s="2" t="n"/>
      <c r="B123" s="2" t="n"/>
      <c r="C123" s="24" t="n"/>
      <c r="D123" s="25" t="n"/>
      <c r="E123" s="2" t="n"/>
      <c r="F123" s="2" t="n"/>
      <c r="G123" s="20">
        <f>IF(OR($C123="",$D123=""),"",IF($F123="обещание",$C123,IF($C123&gt;='Настройки'!$C$4,$C123+IFERROR(INDEX('Настройки'!$C$10:$C$13,MATCH($E123,'Настройки'!$B$10:$B$13,0)),INDEX('Настройки'!$C$10:$C$13,4)),'Настройки'!$C$4+IFERROR(INDEX('Настройки'!$C$10:$C$13,MATCH($E123,'Настройки'!$B$10:$B$13,0)),INDEX('Настройки'!$C$10:$C$13,4)))))</f>
        <v/>
      </c>
      <c r="H123" s="21">
        <f>IF($G123="","",IF($F123="обещание",'Настройки'!$C$16,IF($C123&gt;='Настройки'!$C$4,IFERROR(INDEX('Настройки'!$D$10:$D$13,MATCH($E123,'Настройки'!$B$10:$B$13,0)),INDEX('Настройки'!$D$10:$D$13,4)),IF('Настройки'!$C$4-$C123&gt;90,'Настройки'!$C$18,IFERROR(INDEX('Настройки'!$D$10:$D$13,MATCH($E123,'Настройки'!$B$10:$B$13,0)),INDEX('Настройки'!$D$10:$D$13,4))*'Настройки'!$C$17))))</f>
        <v/>
      </c>
      <c r="I123" s="22">
        <f>IF($G123="","",$D123*$H123)</f>
        <v/>
      </c>
      <c r="J123" s="23">
        <f>IF(OR($C123="",$D123=""),"",MAX(1,INT(($C123-'Настройки'!$C$4)/7)+1))</f>
        <v/>
      </c>
      <c r="K123" s="23">
        <f>IF($G123="","",INT(($G123-'Настройки'!$C$4)/7)+1)</f>
        <v/>
      </c>
    </row>
    <row r="124">
      <c r="A124" s="2" t="n"/>
      <c r="B124" s="2" t="n"/>
      <c r="C124" s="24" t="n"/>
      <c r="D124" s="25" t="n"/>
      <c r="E124" s="2" t="n"/>
      <c r="F124" s="2" t="n"/>
      <c r="G124" s="20">
        <f>IF(OR($C124="",$D124=""),"",IF($F124="обещание",$C124,IF($C124&gt;='Настройки'!$C$4,$C124+IFERROR(INDEX('Настройки'!$C$10:$C$13,MATCH($E124,'Настройки'!$B$10:$B$13,0)),INDEX('Настройки'!$C$10:$C$13,4)),'Настройки'!$C$4+IFERROR(INDEX('Настройки'!$C$10:$C$13,MATCH($E124,'Настройки'!$B$10:$B$13,0)),INDEX('Настройки'!$C$10:$C$13,4)))))</f>
        <v/>
      </c>
      <c r="H124" s="21">
        <f>IF($G124="","",IF($F124="обещание",'Настройки'!$C$16,IF($C124&gt;='Настройки'!$C$4,IFERROR(INDEX('Настройки'!$D$10:$D$13,MATCH($E124,'Настройки'!$B$10:$B$13,0)),INDEX('Настройки'!$D$10:$D$13,4)),IF('Настройки'!$C$4-$C124&gt;90,'Настройки'!$C$18,IFERROR(INDEX('Настройки'!$D$10:$D$13,MATCH($E124,'Настройки'!$B$10:$B$13,0)),INDEX('Настройки'!$D$10:$D$13,4))*'Настройки'!$C$17))))</f>
        <v/>
      </c>
      <c r="I124" s="22">
        <f>IF($G124="","",$D124*$H124)</f>
        <v/>
      </c>
      <c r="J124" s="23">
        <f>IF(OR($C124="",$D124=""),"",MAX(1,INT(($C124-'Настройки'!$C$4)/7)+1))</f>
        <v/>
      </c>
      <c r="K124" s="23">
        <f>IF($G124="","",INT(($G124-'Настройки'!$C$4)/7)+1)</f>
        <v/>
      </c>
    </row>
    <row r="125">
      <c r="A125" s="2" t="n"/>
      <c r="B125" s="2" t="n"/>
      <c r="C125" s="24" t="n"/>
      <c r="D125" s="25" t="n"/>
      <c r="E125" s="2" t="n"/>
      <c r="F125" s="2" t="n"/>
      <c r="G125" s="20">
        <f>IF(OR($C125="",$D125=""),"",IF($F125="обещание",$C125,IF($C125&gt;='Настройки'!$C$4,$C125+IFERROR(INDEX('Настройки'!$C$10:$C$13,MATCH($E125,'Настройки'!$B$10:$B$13,0)),INDEX('Настройки'!$C$10:$C$13,4)),'Настройки'!$C$4+IFERROR(INDEX('Настройки'!$C$10:$C$13,MATCH($E125,'Настройки'!$B$10:$B$13,0)),INDEX('Настройки'!$C$10:$C$13,4)))))</f>
        <v/>
      </c>
      <c r="H125" s="21">
        <f>IF($G125="","",IF($F125="обещание",'Настройки'!$C$16,IF($C125&gt;='Настройки'!$C$4,IFERROR(INDEX('Настройки'!$D$10:$D$13,MATCH($E125,'Настройки'!$B$10:$B$13,0)),INDEX('Настройки'!$D$10:$D$13,4)),IF('Настройки'!$C$4-$C125&gt;90,'Настройки'!$C$18,IFERROR(INDEX('Настройки'!$D$10:$D$13,MATCH($E125,'Настройки'!$B$10:$B$13,0)),INDEX('Настройки'!$D$10:$D$13,4))*'Настройки'!$C$17))))</f>
        <v/>
      </c>
      <c r="I125" s="22">
        <f>IF($G125="","",$D125*$H125)</f>
        <v/>
      </c>
      <c r="J125" s="23">
        <f>IF(OR($C125="",$D125=""),"",MAX(1,INT(($C125-'Настройки'!$C$4)/7)+1))</f>
        <v/>
      </c>
      <c r="K125" s="23">
        <f>IF($G125="","",INT(($G125-'Настройки'!$C$4)/7)+1)</f>
        <v/>
      </c>
    </row>
    <row r="126">
      <c r="A126" s="2" t="n"/>
      <c r="B126" s="2" t="n"/>
      <c r="C126" s="24" t="n"/>
      <c r="D126" s="25" t="n"/>
      <c r="E126" s="2" t="n"/>
      <c r="F126" s="2" t="n"/>
      <c r="G126" s="20">
        <f>IF(OR($C126="",$D126=""),"",IF($F126="обещание",$C126,IF($C126&gt;='Настройки'!$C$4,$C126+IFERROR(INDEX('Настройки'!$C$10:$C$13,MATCH($E126,'Настройки'!$B$10:$B$13,0)),INDEX('Настройки'!$C$10:$C$13,4)),'Настройки'!$C$4+IFERROR(INDEX('Настройки'!$C$10:$C$13,MATCH($E126,'Настройки'!$B$10:$B$13,0)),INDEX('Настройки'!$C$10:$C$13,4)))))</f>
        <v/>
      </c>
      <c r="H126" s="21">
        <f>IF($G126="","",IF($F126="обещание",'Настройки'!$C$16,IF($C126&gt;='Настройки'!$C$4,IFERROR(INDEX('Настройки'!$D$10:$D$13,MATCH($E126,'Настройки'!$B$10:$B$13,0)),INDEX('Настройки'!$D$10:$D$13,4)),IF('Настройки'!$C$4-$C126&gt;90,'Настройки'!$C$18,IFERROR(INDEX('Настройки'!$D$10:$D$13,MATCH($E126,'Настройки'!$B$10:$B$13,0)),INDEX('Настройки'!$D$10:$D$13,4))*'Настройки'!$C$17))))</f>
        <v/>
      </c>
      <c r="I126" s="22">
        <f>IF($G126="","",$D126*$H126)</f>
        <v/>
      </c>
      <c r="J126" s="23">
        <f>IF(OR($C126="",$D126=""),"",MAX(1,INT(($C126-'Настройки'!$C$4)/7)+1))</f>
        <v/>
      </c>
      <c r="K126" s="23">
        <f>IF($G126="","",INT(($G126-'Настройки'!$C$4)/7)+1)</f>
        <v/>
      </c>
    </row>
    <row r="127">
      <c r="A127" s="2" t="n"/>
      <c r="B127" s="2" t="n"/>
      <c r="C127" s="24" t="n"/>
      <c r="D127" s="25" t="n"/>
      <c r="E127" s="2" t="n"/>
      <c r="F127" s="2" t="n"/>
      <c r="G127" s="20">
        <f>IF(OR($C127="",$D127=""),"",IF($F127="обещание",$C127,IF($C127&gt;='Настройки'!$C$4,$C127+IFERROR(INDEX('Настройки'!$C$10:$C$13,MATCH($E127,'Настройки'!$B$10:$B$13,0)),INDEX('Настройки'!$C$10:$C$13,4)),'Настройки'!$C$4+IFERROR(INDEX('Настройки'!$C$10:$C$13,MATCH($E127,'Настройки'!$B$10:$B$13,0)),INDEX('Настройки'!$C$10:$C$13,4)))))</f>
        <v/>
      </c>
      <c r="H127" s="21">
        <f>IF($G127="","",IF($F127="обещание",'Настройки'!$C$16,IF($C127&gt;='Настройки'!$C$4,IFERROR(INDEX('Настройки'!$D$10:$D$13,MATCH($E127,'Настройки'!$B$10:$B$13,0)),INDEX('Настройки'!$D$10:$D$13,4)),IF('Настройки'!$C$4-$C127&gt;90,'Настройки'!$C$18,IFERROR(INDEX('Настройки'!$D$10:$D$13,MATCH($E127,'Настройки'!$B$10:$B$13,0)),INDEX('Настройки'!$D$10:$D$13,4))*'Настройки'!$C$17))))</f>
        <v/>
      </c>
      <c r="I127" s="22">
        <f>IF($G127="","",$D127*$H127)</f>
        <v/>
      </c>
      <c r="J127" s="23">
        <f>IF(OR($C127="",$D127=""),"",MAX(1,INT(($C127-'Настройки'!$C$4)/7)+1))</f>
        <v/>
      </c>
      <c r="K127" s="23">
        <f>IF($G127="","",INT(($G127-'Настройки'!$C$4)/7)+1)</f>
        <v/>
      </c>
    </row>
    <row r="128">
      <c r="A128" s="2" t="n"/>
      <c r="B128" s="2" t="n"/>
      <c r="C128" s="24" t="n"/>
      <c r="D128" s="25" t="n"/>
      <c r="E128" s="2" t="n"/>
      <c r="F128" s="2" t="n"/>
      <c r="G128" s="20">
        <f>IF(OR($C128="",$D128=""),"",IF($F128="обещание",$C128,IF($C128&gt;='Настройки'!$C$4,$C128+IFERROR(INDEX('Настройки'!$C$10:$C$13,MATCH($E128,'Настройки'!$B$10:$B$13,0)),INDEX('Настройки'!$C$10:$C$13,4)),'Настройки'!$C$4+IFERROR(INDEX('Настройки'!$C$10:$C$13,MATCH($E128,'Настройки'!$B$10:$B$13,0)),INDEX('Настройки'!$C$10:$C$13,4)))))</f>
        <v/>
      </c>
      <c r="H128" s="21">
        <f>IF($G128="","",IF($F128="обещание",'Настройки'!$C$16,IF($C128&gt;='Настройки'!$C$4,IFERROR(INDEX('Настройки'!$D$10:$D$13,MATCH($E128,'Настройки'!$B$10:$B$13,0)),INDEX('Настройки'!$D$10:$D$13,4)),IF('Настройки'!$C$4-$C128&gt;90,'Настройки'!$C$18,IFERROR(INDEX('Настройки'!$D$10:$D$13,MATCH($E128,'Настройки'!$B$10:$B$13,0)),INDEX('Настройки'!$D$10:$D$13,4))*'Настройки'!$C$17))))</f>
        <v/>
      </c>
      <c r="I128" s="22">
        <f>IF($G128="","",$D128*$H128)</f>
        <v/>
      </c>
      <c r="J128" s="23">
        <f>IF(OR($C128="",$D128=""),"",MAX(1,INT(($C128-'Настройки'!$C$4)/7)+1))</f>
        <v/>
      </c>
      <c r="K128" s="23">
        <f>IF($G128="","",INT(($G128-'Настройки'!$C$4)/7)+1)</f>
        <v/>
      </c>
    </row>
    <row r="129">
      <c r="A129" s="2" t="n"/>
      <c r="B129" s="2" t="n"/>
      <c r="C129" s="24" t="n"/>
      <c r="D129" s="25" t="n"/>
      <c r="E129" s="2" t="n"/>
      <c r="F129" s="2" t="n"/>
      <c r="G129" s="20">
        <f>IF(OR($C129="",$D129=""),"",IF($F129="обещание",$C129,IF($C129&gt;='Настройки'!$C$4,$C129+IFERROR(INDEX('Настройки'!$C$10:$C$13,MATCH($E129,'Настройки'!$B$10:$B$13,0)),INDEX('Настройки'!$C$10:$C$13,4)),'Настройки'!$C$4+IFERROR(INDEX('Настройки'!$C$10:$C$13,MATCH($E129,'Настройки'!$B$10:$B$13,0)),INDEX('Настройки'!$C$10:$C$13,4)))))</f>
        <v/>
      </c>
      <c r="H129" s="21">
        <f>IF($G129="","",IF($F129="обещание",'Настройки'!$C$16,IF($C129&gt;='Настройки'!$C$4,IFERROR(INDEX('Настройки'!$D$10:$D$13,MATCH($E129,'Настройки'!$B$10:$B$13,0)),INDEX('Настройки'!$D$10:$D$13,4)),IF('Настройки'!$C$4-$C129&gt;90,'Настройки'!$C$18,IFERROR(INDEX('Настройки'!$D$10:$D$13,MATCH($E129,'Настройки'!$B$10:$B$13,0)),INDEX('Настройки'!$D$10:$D$13,4))*'Настройки'!$C$17))))</f>
        <v/>
      </c>
      <c r="I129" s="22">
        <f>IF($G129="","",$D129*$H129)</f>
        <v/>
      </c>
      <c r="J129" s="23">
        <f>IF(OR($C129="",$D129=""),"",MAX(1,INT(($C129-'Настройки'!$C$4)/7)+1))</f>
        <v/>
      </c>
      <c r="K129" s="23">
        <f>IF($G129="","",INT(($G129-'Настройки'!$C$4)/7)+1)</f>
        <v/>
      </c>
    </row>
    <row r="130">
      <c r="A130" s="2" t="n"/>
      <c r="B130" s="2" t="n"/>
      <c r="C130" s="24" t="n"/>
      <c r="D130" s="25" t="n"/>
      <c r="E130" s="2" t="n"/>
      <c r="F130" s="2" t="n"/>
      <c r="G130" s="20">
        <f>IF(OR($C130="",$D130=""),"",IF($F130="обещание",$C130,IF($C130&gt;='Настройки'!$C$4,$C130+IFERROR(INDEX('Настройки'!$C$10:$C$13,MATCH($E130,'Настройки'!$B$10:$B$13,0)),INDEX('Настройки'!$C$10:$C$13,4)),'Настройки'!$C$4+IFERROR(INDEX('Настройки'!$C$10:$C$13,MATCH($E130,'Настройки'!$B$10:$B$13,0)),INDEX('Настройки'!$C$10:$C$13,4)))))</f>
        <v/>
      </c>
      <c r="H130" s="21">
        <f>IF($G130="","",IF($F130="обещание",'Настройки'!$C$16,IF($C130&gt;='Настройки'!$C$4,IFERROR(INDEX('Настройки'!$D$10:$D$13,MATCH($E130,'Настройки'!$B$10:$B$13,0)),INDEX('Настройки'!$D$10:$D$13,4)),IF('Настройки'!$C$4-$C130&gt;90,'Настройки'!$C$18,IFERROR(INDEX('Настройки'!$D$10:$D$13,MATCH($E130,'Настройки'!$B$10:$B$13,0)),INDEX('Настройки'!$D$10:$D$13,4))*'Настройки'!$C$17))))</f>
        <v/>
      </c>
      <c r="I130" s="22">
        <f>IF($G130="","",$D130*$H130)</f>
        <v/>
      </c>
      <c r="J130" s="23">
        <f>IF(OR($C130="",$D130=""),"",MAX(1,INT(($C130-'Настройки'!$C$4)/7)+1))</f>
        <v/>
      </c>
      <c r="K130" s="23">
        <f>IF($G130="","",INT(($G130-'Настройки'!$C$4)/7)+1)</f>
        <v/>
      </c>
    </row>
    <row r="131">
      <c r="A131" s="2" t="n"/>
      <c r="B131" s="2" t="n"/>
      <c r="C131" s="24" t="n"/>
      <c r="D131" s="25" t="n"/>
      <c r="E131" s="2" t="n"/>
      <c r="F131" s="2" t="n"/>
      <c r="G131" s="20">
        <f>IF(OR($C131="",$D131=""),"",IF($F131="обещание",$C131,IF($C131&gt;='Настройки'!$C$4,$C131+IFERROR(INDEX('Настройки'!$C$10:$C$13,MATCH($E131,'Настройки'!$B$10:$B$13,0)),INDEX('Настройки'!$C$10:$C$13,4)),'Настройки'!$C$4+IFERROR(INDEX('Настройки'!$C$10:$C$13,MATCH($E131,'Настройки'!$B$10:$B$13,0)),INDEX('Настройки'!$C$10:$C$13,4)))))</f>
        <v/>
      </c>
      <c r="H131" s="21">
        <f>IF($G131="","",IF($F131="обещание",'Настройки'!$C$16,IF($C131&gt;='Настройки'!$C$4,IFERROR(INDEX('Настройки'!$D$10:$D$13,MATCH($E131,'Настройки'!$B$10:$B$13,0)),INDEX('Настройки'!$D$10:$D$13,4)),IF('Настройки'!$C$4-$C131&gt;90,'Настройки'!$C$18,IFERROR(INDEX('Настройки'!$D$10:$D$13,MATCH($E131,'Настройки'!$B$10:$B$13,0)),INDEX('Настройки'!$D$10:$D$13,4))*'Настройки'!$C$17))))</f>
        <v/>
      </c>
      <c r="I131" s="22">
        <f>IF($G131="","",$D131*$H131)</f>
        <v/>
      </c>
      <c r="J131" s="23">
        <f>IF(OR($C131="",$D131=""),"",MAX(1,INT(($C131-'Настройки'!$C$4)/7)+1))</f>
        <v/>
      </c>
      <c r="K131" s="23">
        <f>IF($G131="","",INT(($G131-'Настройки'!$C$4)/7)+1)</f>
        <v/>
      </c>
    </row>
    <row r="132">
      <c r="A132" s="2" t="n"/>
      <c r="B132" s="2" t="n"/>
      <c r="C132" s="24" t="n"/>
      <c r="D132" s="25" t="n"/>
      <c r="E132" s="2" t="n"/>
      <c r="F132" s="2" t="n"/>
      <c r="G132" s="20">
        <f>IF(OR($C132="",$D132=""),"",IF($F132="обещание",$C132,IF($C132&gt;='Настройки'!$C$4,$C132+IFERROR(INDEX('Настройки'!$C$10:$C$13,MATCH($E132,'Настройки'!$B$10:$B$13,0)),INDEX('Настройки'!$C$10:$C$13,4)),'Настройки'!$C$4+IFERROR(INDEX('Настройки'!$C$10:$C$13,MATCH($E132,'Настройки'!$B$10:$B$13,0)),INDEX('Настройки'!$C$10:$C$13,4)))))</f>
        <v/>
      </c>
      <c r="H132" s="21">
        <f>IF($G132="","",IF($F132="обещание",'Настройки'!$C$16,IF($C132&gt;='Настройки'!$C$4,IFERROR(INDEX('Настройки'!$D$10:$D$13,MATCH($E132,'Настройки'!$B$10:$B$13,0)),INDEX('Настройки'!$D$10:$D$13,4)),IF('Настройки'!$C$4-$C132&gt;90,'Настройки'!$C$18,IFERROR(INDEX('Настройки'!$D$10:$D$13,MATCH($E132,'Настройки'!$B$10:$B$13,0)),INDEX('Настройки'!$D$10:$D$13,4))*'Настройки'!$C$17))))</f>
        <v/>
      </c>
      <c r="I132" s="22">
        <f>IF($G132="","",$D132*$H132)</f>
        <v/>
      </c>
      <c r="J132" s="23">
        <f>IF(OR($C132="",$D132=""),"",MAX(1,INT(($C132-'Настройки'!$C$4)/7)+1))</f>
        <v/>
      </c>
      <c r="K132" s="23">
        <f>IF($G132="","",INT(($G132-'Настройки'!$C$4)/7)+1)</f>
        <v/>
      </c>
    </row>
    <row r="133">
      <c r="A133" s="2" t="n"/>
      <c r="B133" s="2" t="n"/>
      <c r="C133" s="24" t="n"/>
      <c r="D133" s="25" t="n"/>
      <c r="E133" s="2" t="n"/>
      <c r="F133" s="2" t="n"/>
      <c r="G133" s="20">
        <f>IF(OR($C133="",$D133=""),"",IF($F133="обещание",$C133,IF($C133&gt;='Настройки'!$C$4,$C133+IFERROR(INDEX('Настройки'!$C$10:$C$13,MATCH($E133,'Настройки'!$B$10:$B$13,0)),INDEX('Настройки'!$C$10:$C$13,4)),'Настройки'!$C$4+IFERROR(INDEX('Настройки'!$C$10:$C$13,MATCH($E133,'Настройки'!$B$10:$B$13,0)),INDEX('Настройки'!$C$10:$C$13,4)))))</f>
        <v/>
      </c>
      <c r="H133" s="21">
        <f>IF($G133="","",IF($F133="обещание",'Настройки'!$C$16,IF($C133&gt;='Настройки'!$C$4,IFERROR(INDEX('Настройки'!$D$10:$D$13,MATCH($E133,'Настройки'!$B$10:$B$13,0)),INDEX('Настройки'!$D$10:$D$13,4)),IF('Настройки'!$C$4-$C133&gt;90,'Настройки'!$C$18,IFERROR(INDEX('Настройки'!$D$10:$D$13,MATCH($E133,'Настройки'!$B$10:$B$13,0)),INDEX('Настройки'!$D$10:$D$13,4))*'Настройки'!$C$17))))</f>
        <v/>
      </c>
      <c r="I133" s="22">
        <f>IF($G133="","",$D133*$H133)</f>
        <v/>
      </c>
      <c r="J133" s="23">
        <f>IF(OR($C133="",$D133=""),"",MAX(1,INT(($C133-'Настройки'!$C$4)/7)+1))</f>
        <v/>
      </c>
      <c r="K133" s="23">
        <f>IF($G133="","",INT(($G133-'Настройки'!$C$4)/7)+1)</f>
        <v/>
      </c>
    </row>
    <row r="134">
      <c r="A134" s="2" t="n"/>
      <c r="B134" s="2" t="n"/>
      <c r="C134" s="24" t="n"/>
      <c r="D134" s="25" t="n"/>
      <c r="E134" s="2" t="n"/>
      <c r="F134" s="2" t="n"/>
      <c r="G134" s="20">
        <f>IF(OR($C134="",$D134=""),"",IF($F134="обещание",$C134,IF($C134&gt;='Настройки'!$C$4,$C134+IFERROR(INDEX('Настройки'!$C$10:$C$13,MATCH($E134,'Настройки'!$B$10:$B$13,0)),INDEX('Настройки'!$C$10:$C$13,4)),'Настройки'!$C$4+IFERROR(INDEX('Настройки'!$C$10:$C$13,MATCH($E134,'Настройки'!$B$10:$B$13,0)),INDEX('Настройки'!$C$10:$C$13,4)))))</f>
        <v/>
      </c>
      <c r="H134" s="21">
        <f>IF($G134="","",IF($F134="обещание",'Настройки'!$C$16,IF($C134&gt;='Настройки'!$C$4,IFERROR(INDEX('Настройки'!$D$10:$D$13,MATCH($E134,'Настройки'!$B$10:$B$13,0)),INDEX('Настройки'!$D$10:$D$13,4)),IF('Настройки'!$C$4-$C134&gt;90,'Настройки'!$C$18,IFERROR(INDEX('Настройки'!$D$10:$D$13,MATCH($E134,'Настройки'!$B$10:$B$13,0)),INDEX('Настройки'!$D$10:$D$13,4))*'Настройки'!$C$17))))</f>
        <v/>
      </c>
      <c r="I134" s="22">
        <f>IF($G134="","",$D134*$H134)</f>
        <v/>
      </c>
      <c r="J134" s="23">
        <f>IF(OR($C134="",$D134=""),"",MAX(1,INT(($C134-'Настройки'!$C$4)/7)+1))</f>
        <v/>
      </c>
      <c r="K134" s="23">
        <f>IF($G134="","",INT(($G134-'Настройки'!$C$4)/7)+1)</f>
        <v/>
      </c>
    </row>
    <row r="135">
      <c r="A135" s="2" t="n"/>
      <c r="B135" s="2" t="n"/>
      <c r="C135" s="24" t="n"/>
      <c r="D135" s="25" t="n"/>
      <c r="E135" s="2" t="n"/>
      <c r="F135" s="2" t="n"/>
      <c r="G135" s="20">
        <f>IF(OR($C135="",$D135=""),"",IF($F135="обещание",$C135,IF($C135&gt;='Настройки'!$C$4,$C135+IFERROR(INDEX('Настройки'!$C$10:$C$13,MATCH($E135,'Настройки'!$B$10:$B$13,0)),INDEX('Настройки'!$C$10:$C$13,4)),'Настройки'!$C$4+IFERROR(INDEX('Настройки'!$C$10:$C$13,MATCH($E135,'Настройки'!$B$10:$B$13,0)),INDEX('Настройки'!$C$10:$C$13,4)))))</f>
        <v/>
      </c>
      <c r="H135" s="21">
        <f>IF($G135="","",IF($F135="обещание",'Настройки'!$C$16,IF($C135&gt;='Настройки'!$C$4,IFERROR(INDEX('Настройки'!$D$10:$D$13,MATCH($E135,'Настройки'!$B$10:$B$13,0)),INDEX('Настройки'!$D$10:$D$13,4)),IF('Настройки'!$C$4-$C135&gt;90,'Настройки'!$C$18,IFERROR(INDEX('Настройки'!$D$10:$D$13,MATCH($E135,'Настройки'!$B$10:$B$13,0)),INDEX('Настройки'!$D$10:$D$13,4))*'Настройки'!$C$17))))</f>
        <v/>
      </c>
      <c r="I135" s="22">
        <f>IF($G135="","",$D135*$H135)</f>
        <v/>
      </c>
      <c r="J135" s="23">
        <f>IF(OR($C135="",$D135=""),"",MAX(1,INT(($C135-'Настройки'!$C$4)/7)+1))</f>
        <v/>
      </c>
      <c r="K135" s="23">
        <f>IF($G135="","",INT(($G135-'Настройки'!$C$4)/7)+1)</f>
        <v/>
      </c>
    </row>
    <row r="136">
      <c r="A136" s="2" t="n"/>
      <c r="B136" s="2" t="n"/>
      <c r="C136" s="24" t="n"/>
      <c r="D136" s="25" t="n"/>
      <c r="E136" s="2" t="n"/>
      <c r="F136" s="2" t="n"/>
      <c r="G136" s="20">
        <f>IF(OR($C136="",$D136=""),"",IF($F136="обещание",$C136,IF($C136&gt;='Настройки'!$C$4,$C136+IFERROR(INDEX('Настройки'!$C$10:$C$13,MATCH($E136,'Настройки'!$B$10:$B$13,0)),INDEX('Настройки'!$C$10:$C$13,4)),'Настройки'!$C$4+IFERROR(INDEX('Настройки'!$C$10:$C$13,MATCH($E136,'Настройки'!$B$10:$B$13,0)),INDEX('Настройки'!$C$10:$C$13,4)))))</f>
        <v/>
      </c>
      <c r="H136" s="21">
        <f>IF($G136="","",IF($F136="обещание",'Настройки'!$C$16,IF($C136&gt;='Настройки'!$C$4,IFERROR(INDEX('Настройки'!$D$10:$D$13,MATCH($E136,'Настройки'!$B$10:$B$13,0)),INDEX('Настройки'!$D$10:$D$13,4)),IF('Настройки'!$C$4-$C136&gt;90,'Настройки'!$C$18,IFERROR(INDEX('Настройки'!$D$10:$D$13,MATCH($E136,'Настройки'!$B$10:$B$13,0)),INDEX('Настройки'!$D$10:$D$13,4))*'Настройки'!$C$17))))</f>
        <v/>
      </c>
      <c r="I136" s="22">
        <f>IF($G136="","",$D136*$H136)</f>
        <v/>
      </c>
      <c r="J136" s="23">
        <f>IF(OR($C136="",$D136=""),"",MAX(1,INT(($C136-'Настройки'!$C$4)/7)+1))</f>
        <v/>
      </c>
      <c r="K136" s="23">
        <f>IF($G136="","",INT(($G136-'Настройки'!$C$4)/7)+1)</f>
        <v/>
      </c>
    </row>
    <row r="137">
      <c r="A137" s="2" t="n"/>
      <c r="B137" s="2" t="n"/>
      <c r="C137" s="24" t="n"/>
      <c r="D137" s="25" t="n"/>
      <c r="E137" s="2" t="n"/>
      <c r="F137" s="2" t="n"/>
      <c r="G137" s="20">
        <f>IF(OR($C137="",$D137=""),"",IF($F137="обещание",$C137,IF($C137&gt;='Настройки'!$C$4,$C137+IFERROR(INDEX('Настройки'!$C$10:$C$13,MATCH($E137,'Настройки'!$B$10:$B$13,0)),INDEX('Настройки'!$C$10:$C$13,4)),'Настройки'!$C$4+IFERROR(INDEX('Настройки'!$C$10:$C$13,MATCH($E137,'Настройки'!$B$10:$B$13,0)),INDEX('Настройки'!$C$10:$C$13,4)))))</f>
        <v/>
      </c>
      <c r="H137" s="21">
        <f>IF($G137="","",IF($F137="обещание",'Настройки'!$C$16,IF($C137&gt;='Настройки'!$C$4,IFERROR(INDEX('Настройки'!$D$10:$D$13,MATCH($E137,'Настройки'!$B$10:$B$13,0)),INDEX('Настройки'!$D$10:$D$13,4)),IF('Настройки'!$C$4-$C137&gt;90,'Настройки'!$C$18,IFERROR(INDEX('Настройки'!$D$10:$D$13,MATCH($E137,'Настройки'!$B$10:$B$13,0)),INDEX('Настройки'!$D$10:$D$13,4))*'Настройки'!$C$17))))</f>
        <v/>
      </c>
      <c r="I137" s="22">
        <f>IF($G137="","",$D137*$H137)</f>
        <v/>
      </c>
      <c r="J137" s="23">
        <f>IF(OR($C137="",$D137=""),"",MAX(1,INT(($C137-'Настройки'!$C$4)/7)+1))</f>
        <v/>
      </c>
      <c r="K137" s="23">
        <f>IF($G137="","",INT(($G137-'Настройки'!$C$4)/7)+1)</f>
        <v/>
      </c>
    </row>
    <row r="138">
      <c r="A138" s="2" t="n"/>
      <c r="B138" s="2" t="n"/>
      <c r="C138" s="24" t="n"/>
      <c r="D138" s="25" t="n"/>
      <c r="E138" s="2" t="n"/>
      <c r="F138" s="2" t="n"/>
      <c r="G138" s="20">
        <f>IF(OR($C138="",$D138=""),"",IF($F138="обещание",$C138,IF($C138&gt;='Настройки'!$C$4,$C138+IFERROR(INDEX('Настройки'!$C$10:$C$13,MATCH($E138,'Настройки'!$B$10:$B$13,0)),INDEX('Настройки'!$C$10:$C$13,4)),'Настройки'!$C$4+IFERROR(INDEX('Настройки'!$C$10:$C$13,MATCH($E138,'Настройки'!$B$10:$B$13,0)),INDEX('Настройки'!$C$10:$C$13,4)))))</f>
        <v/>
      </c>
      <c r="H138" s="21">
        <f>IF($G138="","",IF($F138="обещание",'Настройки'!$C$16,IF($C138&gt;='Настройки'!$C$4,IFERROR(INDEX('Настройки'!$D$10:$D$13,MATCH($E138,'Настройки'!$B$10:$B$13,0)),INDEX('Настройки'!$D$10:$D$13,4)),IF('Настройки'!$C$4-$C138&gt;90,'Настройки'!$C$18,IFERROR(INDEX('Настройки'!$D$10:$D$13,MATCH($E138,'Настройки'!$B$10:$B$13,0)),INDEX('Настройки'!$D$10:$D$13,4))*'Настройки'!$C$17))))</f>
        <v/>
      </c>
      <c r="I138" s="22">
        <f>IF($G138="","",$D138*$H138)</f>
        <v/>
      </c>
      <c r="J138" s="23">
        <f>IF(OR($C138="",$D138=""),"",MAX(1,INT(($C138-'Настройки'!$C$4)/7)+1))</f>
        <v/>
      </c>
      <c r="K138" s="23">
        <f>IF($G138="","",INT(($G138-'Настройки'!$C$4)/7)+1)</f>
        <v/>
      </c>
    </row>
    <row r="139">
      <c r="A139" s="2" t="n"/>
      <c r="B139" s="2" t="n"/>
      <c r="C139" s="24" t="n"/>
      <c r="D139" s="25" t="n"/>
      <c r="E139" s="2" t="n"/>
      <c r="F139" s="2" t="n"/>
      <c r="G139" s="20">
        <f>IF(OR($C139="",$D139=""),"",IF($F139="обещание",$C139,IF($C139&gt;='Настройки'!$C$4,$C139+IFERROR(INDEX('Настройки'!$C$10:$C$13,MATCH($E139,'Настройки'!$B$10:$B$13,0)),INDEX('Настройки'!$C$10:$C$13,4)),'Настройки'!$C$4+IFERROR(INDEX('Настройки'!$C$10:$C$13,MATCH($E139,'Настройки'!$B$10:$B$13,0)),INDEX('Настройки'!$C$10:$C$13,4)))))</f>
        <v/>
      </c>
      <c r="H139" s="21">
        <f>IF($G139="","",IF($F139="обещание",'Настройки'!$C$16,IF($C139&gt;='Настройки'!$C$4,IFERROR(INDEX('Настройки'!$D$10:$D$13,MATCH($E139,'Настройки'!$B$10:$B$13,0)),INDEX('Настройки'!$D$10:$D$13,4)),IF('Настройки'!$C$4-$C139&gt;90,'Настройки'!$C$18,IFERROR(INDEX('Настройки'!$D$10:$D$13,MATCH($E139,'Настройки'!$B$10:$B$13,0)),INDEX('Настройки'!$D$10:$D$13,4))*'Настройки'!$C$17))))</f>
        <v/>
      </c>
      <c r="I139" s="22">
        <f>IF($G139="","",$D139*$H139)</f>
        <v/>
      </c>
      <c r="J139" s="23">
        <f>IF(OR($C139="",$D139=""),"",MAX(1,INT(($C139-'Настройки'!$C$4)/7)+1))</f>
        <v/>
      </c>
      <c r="K139" s="23">
        <f>IF($G139="","",INT(($G139-'Настройки'!$C$4)/7)+1)</f>
        <v/>
      </c>
    </row>
    <row r="140">
      <c r="A140" s="2" t="n"/>
      <c r="B140" s="2" t="n"/>
      <c r="C140" s="24" t="n"/>
      <c r="D140" s="25" t="n"/>
      <c r="E140" s="2" t="n"/>
      <c r="F140" s="2" t="n"/>
      <c r="G140" s="20">
        <f>IF(OR($C140="",$D140=""),"",IF($F140="обещание",$C140,IF($C140&gt;='Настройки'!$C$4,$C140+IFERROR(INDEX('Настройки'!$C$10:$C$13,MATCH($E140,'Настройки'!$B$10:$B$13,0)),INDEX('Настройки'!$C$10:$C$13,4)),'Настройки'!$C$4+IFERROR(INDEX('Настройки'!$C$10:$C$13,MATCH($E140,'Настройки'!$B$10:$B$13,0)),INDEX('Настройки'!$C$10:$C$13,4)))))</f>
        <v/>
      </c>
      <c r="H140" s="21">
        <f>IF($G140="","",IF($F140="обещание",'Настройки'!$C$16,IF($C140&gt;='Настройки'!$C$4,IFERROR(INDEX('Настройки'!$D$10:$D$13,MATCH($E140,'Настройки'!$B$10:$B$13,0)),INDEX('Настройки'!$D$10:$D$13,4)),IF('Настройки'!$C$4-$C140&gt;90,'Настройки'!$C$18,IFERROR(INDEX('Настройки'!$D$10:$D$13,MATCH($E140,'Настройки'!$B$10:$B$13,0)),INDEX('Настройки'!$D$10:$D$13,4))*'Настройки'!$C$17))))</f>
        <v/>
      </c>
      <c r="I140" s="22">
        <f>IF($G140="","",$D140*$H140)</f>
        <v/>
      </c>
      <c r="J140" s="23">
        <f>IF(OR($C140="",$D140=""),"",MAX(1,INT(($C140-'Настройки'!$C$4)/7)+1))</f>
        <v/>
      </c>
      <c r="K140" s="23">
        <f>IF($G140="","",INT(($G140-'Настройки'!$C$4)/7)+1)</f>
        <v/>
      </c>
    </row>
    <row r="141">
      <c r="A141" s="2" t="n"/>
      <c r="B141" s="2" t="n"/>
      <c r="C141" s="24" t="n"/>
      <c r="D141" s="25" t="n"/>
      <c r="E141" s="2" t="n"/>
      <c r="F141" s="2" t="n"/>
      <c r="G141" s="20">
        <f>IF(OR($C141="",$D141=""),"",IF($F141="обещание",$C141,IF($C141&gt;='Настройки'!$C$4,$C141+IFERROR(INDEX('Настройки'!$C$10:$C$13,MATCH($E141,'Настройки'!$B$10:$B$13,0)),INDEX('Настройки'!$C$10:$C$13,4)),'Настройки'!$C$4+IFERROR(INDEX('Настройки'!$C$10:$C$13,MATCH($E141,'Настройки'!$B$10:$B$13,0)),INDEX('Настройки'!$C$10:$C$13,4)))))</f>
        <v/>
      </c>
      <c r="H141" s="21">
        <f>IF($G141="","",IF($F141="обещание",'Настройки'!$C$16,IF($C141&gt;='Настройки'!$C$4,IFERROR(INDEX('Настройки'!$D$10:$D$13,MATCH($E141,'Настройки'!$B$10:$B$13,0)),INDEX('Настройки'!$D$10:$D$13,4)),IF('Настройки'!$C$4-$C141&gt;90,'Настройки'!$C$18,IFERROR(INDEX('Настройки'!$D$10:$D$13,MATCH($E141,'Настройки'!$B$10:$B$13,0)),INDEX('Настройки'!$D$10:$D$13,4))*'Настройки'!$C$17))))</f>
        <v/>
      </c>
      <c r="I141" s="22">
        <f>IF($G141="","",$D141*$H141)</f>
        <v/>
      </c>
      <c r="J141" s="23">
        <f>IF(OR($C141="",$D141=""),"",MAX(1,INT(($C141-'Настройки'!$C$4)/7)+1))</f>
        <v/>
      </c>
      <c r="K141" s="23">
        <f>IF($G141="","",INT(($G141-'Настройки'!$C$4)/7)+1)</f>
        <v/>
      </c>
    </row>
    <row r="142">
      <c r="A142" s="2" t="n"/>
      <c r="B142" s="2" t="n"/>
      <c r="C142" s="24" t="n"/>
      <c r="D142" s="25" t="n"/>
      <c r="E142" s="2" t="n"/>
      <c r="F142" s="2" t="n"/>
      <c r="G142" s="20">
        <f>IF(OR($C142="",$D142=""),"",IF($F142="обещание",$C142,IF($C142&gt;='Настройки'!$C$4,$C142+IFERROR(INDEX('Настройки'!$C$10:$C$13,MATCH($E142,'Настройки'!$B$10:$B$13,0)),INDEX('Настройки'!$C$10:$C$13,4)),'Настройки'!$C$4+IFERROR(INDEX('Настройки'!$C$10:$C$13,MATCH($E142,'Настройки'!$B$10:$B$13,0)),INDEX('Настройки'!$C$10:$C$13,4)))))</f>
        <v/>
      </c>
      <c r="H142" s="21">
        <f>IF($G142="","",IF($F142="обещание",'Настройки'!$C$16,IF($C142&gt;='Настройки'!$C$4,IFERROR(INDEX('Настройки'!$D$10:$D$13,MATCH($E142,'Настройки'!$B$10:$B$13,0)),INDEX('Настройки'!$D$10:$D$13,4)),IF('Настройки'!$C$4-$C142&gt;90,'Настройки'!$C$18,IFERROR(INDEX('Настройки'!$D$10:$D$13,MATCH($E142,'Настройки'!$B$10:$B$13,0)),INDEX('Настройки'!$D$10:$D$13,4))*'Настройки'!$C$17))))</f>
        <v/>
      </c>
      <c r="I142" s="22">
        <f>IF($G142="","",$D142*$H142)</f>
        <v/>
      </c>
      <c r="J142" s="23">
        <f>IF(OR($C142="",$D142=""),"",MAX(1,INT(($C142-'Настройки'!$C$4)/7)+1))</f>
        <v/>
      </c>
      <c r="K142" s="23">
        <f>IF($G142="","",INT(($G142-'Настройки'!$C$4)/7)+1)</f>
        <v/>
      </c>
    </row>
    <row r="143">
      <c r="A143" s="2" t="n"/>
      <c r="B143" s="2" t="n"/>
      <c r="C143" s="24" t="n"/>
      <c r="D143" s="25" t="n"/>
      <c r="E143" s="2" t="n"/>
      <c r="F143" s="2" t="n"/>
      <c r="G143" s="20">
        <f>IF(OR($C143="",$D143=""),"",IF($F143="обещание",$C143,IF($C143&gt;='Настройки'!$C$4,$C143+IFERROR(INDEX('Настройки'!$C$10:$C$13,MATCH($E143,'Настройки'!$B$10:$B$13,0)),INDEX('Настройки'!$C$10:$C$13,4)),'Настройки'!$C$4+IFERROR(INDEX('Настройки'!$C$10:$C$13,MATCH($E143,'Настройки'!$B$10:$B$13,0)),INDEX('Настройки'!$C$10:$C$13,4)))))</f>
        <v/>
      </c>
      <c r="H143" s="21">
        <f>IF($G143="","",IF($F143="обещание",'Настройки'!$C$16,IF($C143&gt;='Настройки'!$C$4,IFERROR(INDEX('Настройки'!$D$10:$D$13,MATCH($E143,'Настройки'!$B$10:$B$13,0)),INDEX('Настройки'!$D$10:$D$13,4)),IF('Настройки'!$C$4-$C143&gt;90,'Настройки'!$C$18,IFERROR(INDEX('Настройки'!$D$10:$D$13,MATCH($E143,'Настройки'!$B$10:$B$13,0)),INDEX('Настройки'!$D$10:$D$13,4))*'Настройки'!$C$17))))</f>
        <v/>
      </c>
      <c r="I143" s="22">
        <f>IF($G143="","",$D143*$H143)</f>
        <v/>
      </c>
      <c r="J143" s="23">
        <f>IF(OR($C143="",$D143=""),"",MAX(1,INT(($C143-'Настройки'!$C$4)/7)+1))</f>
        <v/>
      </c>
      <c r="K143" s="23">
        <f>IF($G143="","",INT(($G143-'Настройки'!$C$4)/7)+1)</f>
        <v/>
      </c>
    </row>
    <row r="144">
      <c r="A144" s="2" t="n"/>
      <c r="B144" s="2" t="n"/>
      <c r="C144" s="24" t="n"/>
      <c r="D144" s="25" t="n"/>
      <c r="E144" s="2" t="n"/>
      <c r="F144" s="2" t="n"/>
      <c r="G144" s="20">
        <f>IF(OR($C144="",$D144=""),"",IF($F144="обещание",$C144,IF($C144&gt;='Настройки'!$C$4,$C144+IFERROR(INDEX('Настройки'!$C$10:$C$13,MATCH($E144,'Настройки'!$B$10:$B$13,0)),INDEX('Настройки'!$C$10:$C$13,4)),'Настройки'!$C$4+IFERROR(INDEX('Настройки'!$C$10:$C$13,MATCH($E144,'Настройки'!$B$10:$B$13,0)),INDEX('Настройки'!$C$10:$C$13,4)))))</f>
        <v/>
      </c>
      <c r="H144" s="21">
        <f>IF($G144="","",IF($F144="обещание",'Настройки'!$C$16,IF($C144&gt;='Настройки'!$C$4,IFERROR(INDEX('Настройки'!$D$10:$D$13,MATCH($E144,'Настройки'!$B$10:$B$13,0)),INDEX('Настройки'!$D$10:$D$13,4)),IF('Настройки'!$C$4-$C144&gt;90,'Настройки'!$C$18,IFERROR(INDEX('Настройки'!$D$10:$D$13,MATCH($E144,'Настройки'!$B$10:$B$13,0)),INDEX('Настройки'!$D$10:$D$13,4))*'Настройки'!$C$17))))</f>
        <v/>
      </c>
      <c r="I144" s="22">
        <f>IF($G144="","",$D144*$H144)</f>
        <v/>
      </c>
      <c r="J144" s="23">
        <f>IF(OR($C144="",$D144=""),"",MAX(1,INT(($C144-'Настройки'!$C$4)/7)+1))</f>
        <v/>
      </c>
      <c r="K144" s="23">
        <f>IF($G144="","",INT(($G144-'Настройки'!$C$4)/7)+1)</f>
        <v/>
      </c>
    </row>
    <row r="145">
      <c r="A145" s="2" t="n"/>
      <c r="B145" s="2" t="n"/>
      <c r="C145" s="24" t="n"/>
      <c r="D145" s="25" t="n"/>
      <c r="E145" s="2" t="n"/>
      <c r="F145" s="2" t="n"/>
      <c r="G145" s="20">
        <f>IF(OR($C145="",$D145=""),"",IF($F145="обещание",$C145,IF($C145&gt;='Настройки'!$C$4,$C145+IFERROR(INDEX('Настройки'!$C$10:$C$13,MATCH($E145,'Настройки'!$B$10:$B$13,0)),INDEX('Настройки'!$C$10:$C$13,4)),'Настройки'!$C$4+IFERROR(INDEX('Настройки'!$C$10:$C$13,MATCH($E145,'Настройки'!$B$10:$B$13,0)),INDEX('Настройки'!$C$10:$C$13,4)))))</f>
        <v/>
      </c>
      <c r="H145" s="21">
        <f>IF($G145="","",IF($F145="обещание",'Настройки'!$C$16,IF($C145&gt;='Настройки'!$C$4,IFERROR(INDEX('Настройки'!$D$10:$D$13,MATCH($E145,'Настройки'!$B$10:$B$13,0)),INDEX('Настройки'!$D$10:$D$13,4)),IF('Настройки'!$C$4-$C145&gt;90,'Настройки'!$C$18,IFERROR(INDEX('Настройки'!$D$10:$D$13,MATCH($E145,'Настройки'!$B$10:$B$13,0)),INDEX('Настройки'!$D$10:$D$13,4))*'Настройки'!$C$17))))</f>
        <v/>
      </c>
      <c r="I145" s="22">
        <f>IF($G145="","",$D145*$H145)</f>
        <v/>
      </c>
      <c r="J145" s="23">
        <f>IF(OR($C145="",$D145=""),"",MAX(1,INT(($C145-'Настройки'!$C$4)/7)+1))</f>
        <v/>
      </c>
      <c r="K145" s="23">
        <f>IF($G145="","",INT(($G145-'Настройки'!$C$4)/7)+1)</f>
        <v/>
      </c>
    </row>
    <row r="146">
      <c r="A146" s="2" t="n"/>
      <c r="B146" s="2" t="n"/>
      <c r="C146" s="24" t="n"/>
      <c r="D146" s="25" t="n"/>
      <c r="E146" s="2" t="n"/>
      <c r="F146" s="2" t="n"/>
      <c r="G146" s="20">
        <f>IF(OR($C146="",$D146=""),"",IF($F146="обещание",$C146,IF($C146&gt;='Настройки'!$C$4,$C146+IFERROR(INDEX('Настройки'!$C$10:$C$13,MATCH($E146,'Настройки'!$B$10:$B$13,0)),INDEX('Настройки'!$C$10:$C$13,4)),'Настройки'!$C$4+IFERROR(INDEX('Настройки'!$C$10:$C$13,MATCH($E146,'Настройки'!$B$10:$B$13,0)),INDEX('Настройки'!$C$10:$C$13,4)))))</f>
        <v/>
      </c>
      <c r="H146" s="21">
        <f>IF($G146="","",IF($F146="обещание",'Настройки'!$C$16,IF($C146&gt;='Настройки'!$C$4,IFERROR(INDEX('Настройки'!$D$10:$D$13,MATCH($E146,'Настройки'!$B$10:$B$13,0)),INDEX('Настройки'!$D$10:$D$13,4)),IF('Настройки'!$C$4-$C146&gt;90,'Настройки'!$C$18,IFERROR(INDEX('Настройки'!$D$10:$D$13,MATCH($E146,'Настройки'!$B$10:$B$13,0)),INDEX('Настройки'!$D$10:$D$13,4))*'Настройки'!$C$17))))</f>
        <v/>
      </c>
      <c r="I146" s="22">
        <f>IF($G146="","",$D146*$H146)</f>
        <v/>
      </c>
      <c r="J146" s="23">
        <f>IF(OR($C146="",$D146=""),"",MAX(1,INT(($C146-'Настройки'!$C$4)/7)+1))</f>
        <v/>
      </c>
      <c r="K146" s="23">
        <f>IF($G146="","",INT(($G146-'Настройки'!$C$4)/7)+1)</f>
        <v/>
      </c>
    </row>
    <row r="147">
      <c r="A147" s="2" t="n"/>
      <c r="B147" s="2" t="n"/>
      <c r="C147" s="24" t="n"/>
      <c r="D147" s="25" t="n"/>
      <c r="E147" s="2" t="n"/>
      <c r="F147" s="2" t="n"/>
      <c r="G147" s="20">
        <f>IF(OR($C147="",$D147=""),"",IF($F147="обещание",$C147,IF($C147&gt;='Настройки'!$C$4,$C147+IFERROR(INDEX('Настройки'!$C$10:$C$13,MATCH($E147,'Настройки'!$B$10:$B$13,0)),INDEX('Настройки'!$C$10:$C$13,4)),'Настройки'!$C$4+IFERROR(INDEX('Настройки'!$C$10:$C$13,MATCH($E147,'Настройки'!$B$10:$B$13,0)),INDEX('Настройки'!$C$10:$C$13,4)))))</f>
        <v/>
      </c>
      <c r="H147" s="21">
        <f>IF($G147="","",IF($F147="обещание",'Настройки'!$C$16,IF($C147&gt;='Настройки'!$C$4,IFERROR(INDEX('Настройки'!$D$10:$D$13,MATCH($E147,'Настройки'!$B$10:$B$13,0)),INDEX('Настройки'!$D$10:$D$13,4)),IF('Настройки'!$C$4-$C147&gt;90,'Настройки'!$C$18,IFERROR(INDEX('Настройки'!$D$10:$D$13,MATCH($E147,'Настройки'!$B$10:$B$13,0)),INDEX('Настройки'!$D$10:$D$13,4))*'Настройки'!$C$17))))</f>
        <v/>
      </c>
      <c r="I147" s="22">
        <f>IF($G147="","",$D147*$H147)</f>
        <v/>
      </c>
      <c r="J147" s="23">
        <f>IF(OR($C147="",$D147=""),"",MAX(1,INT(($C147-'Настройки'!$C$4)/7)+1))</f>
        <v/>
      </c>
      <c r="K147" s="23">
        <f>IF($G147="","",INT(($G147-'Настройки'!$C$4)/7)+1)</f>
        <v/>
      </c>
    </row>
    <row r="148">
      <c r="A148" s="2" t="n"/>
      <c r="B148" s="2" t="n"/>
      <c r="C148" s="24" t="n"/>
      <c r="D148" s="25" t="n"/>
      <c r="E148" s="2" t="n"/>
      <c r="F148" s="2" t="n"/>
      <c r="G148" s="20">
        <f>IF(OR($C148="",$D148=""),"",IF($F148="обещание",$C148,IF($C148&gt;='Настройки'!$C$4,$C148+IFERROR(INDEX('Настройки'!$C$10:$C$13,MATCH($E148,'Настройки'!$B$10:$B$13,0)),INDEX('Настройки'!$C$10:$C$13,4)),'Настройки'!$C$4+IFERROR(INDEX('Настройки'!$C$10:$C$13,MATCH($E148,'Настройки'!$B$10:$B$13,0)),INDEX('Настройки'!$C$10:$C$13,4)))))</f>
        <v/>
      </c>
      <c r="H148" s="21">
        <f>IF($G148="","",IF($F148="обещание",'Настройки'!$C$16,IF($C148&gt;='Настройки'!$C$4,IFERROR(INDEX('Настройки'!$D$10:$D$13,MATCH($E148,'Настройки'!$B$10:$B$13,0)),INDEX('Настройки'!$D$10:$D$13,4)),IF('Настройки'!$C$4-$C148&gt;90,'Настройки'!$C$18,IFERROR(INDEX('Настройки'!$D$10:$D$13,MATCH($E148,'Настройки'!$B$10:$B$13,0)),INDEX('Настройки'!$D$10:$D$13,4))*'Настройки'!$C$17))))</f>
        <v/>
      </c>
      <c r="I148" s="22">
        <f>IF($G148="","",$D148*$H148)</f>
        <v/>
      </c>
      <c r="J148" s="23">
        <f>IF(OR($C148="",$D148=""),"",MAX(1,INT(($C148-'Настройки'!$C$4)/7)+1))</f>
        <v/>
      </c>
      <c r="K148" s="23">
        <f>IF($G148="","",INT(($G148-'Настройки'!$C$4)/7)+1)</f>
        <v/>
      </c>
    </row>
    <row r="149">
      <c r="A149" s="2" t="n"/>
      <c r="B149" s="2" t="n"/>
      <c r="C149" s="24" t="n"/>
      <c r="D149" s="25" t="n"/>
      <c r="E149" s="2" t="n"/>
      <c r="F149" s="2" t="n"/>
      <c r="G149" s="20">
        <f>IF(OR($C149="",$D149=""),"",IF($F149="обещание",$C149,IF($C149&gt;='Настройки'!$C$4,$C149+IFERROR(INDEX('Настройки'!$C$10:$C$13,MATCH($E149,'Настройки'!$B$10:$B$13,0)),INDEX('Настройки'!$C$10:$C$13,4)),'Настройки'!$C$4+IFERROR(INDEX('Настройки'!$C$10:$C$13,MATCH($E149,'Настройки'!$B$10:$B$13,0)),INDEX('Настройки'!$C$10:$C$13,4)))))</f>
        <v/>
      </c>
      <c r="H149" s="21">
        <f>IF($G149="","",IF($F149="обещание",'Настройки'!$C$16,IF($C149&gt;='Настройки'!$C$4,IFERROR(INDEX('Настройки'!$D$10:$D$13,MATCH($E149,'Настройки'!$B$10:$B$13,0)),INDEX('Настройки'!$D$10:$D$13,4)),IF('Настройки'!$C$4-$C149&gt;90,'Настройки'!$C$18,IFERROR(INDEX('Настройки'!$D$10:$D$13,MATCH($E149,'Настройки'!$B$10:$B$13,0)),INDEX('Настройки'!$D$10:$D$13,4))*'Настройки'!$C$17))))</f>
        <v/>
      </c>
      <c r="I149" s="22">
        <f>IF($G149="","",$D149*$H149)</f>
        <v/>
      </c>
      <c r="J149" s="23">
        <f>IF(OR($C149="",$D149=""),"",MAX(1,INT(($C149-'Настройки'!$C$4)/7)+1))</f>
        <v/>
      </c>
      <c r="K149" s="23">
        <f>IF($G149="","",INT(($G149-'Настройки'!$C$4)/7)+1)</f>
        <v/>
      </c>
    </row>
    <row r="150">
      <c r="A150" s="2" t="n"/>
      <c r="B150" s="2" t="n"/>
      <c r="C150" s="24" t="n"/>
      <c r="D150" s="25" t="n"/>
      <c r="E150" s="2" t="n"/>
      <c r="F150" s="2" t="n"/>
      <c r="G150" s="20">
        <f>IF(OR($C150="",$D150=""),"",IF($F150="обещание",$C150,IF($C150&gt;='Настройки'!$C$4,$C150+IFERROR(INDEX('Настройки'!$C$10:$C$13,MATCH($E150,'Настройки'!$B$10:$B$13,0)),INDEX('Настройки'!$C$10:$C$13,4)),'Настройки'!$C$4+IFERROR(INDEX('Настройки'!$C$10:$C$13,MATCH($E150,'Настройки'!$B$10:$B$13,0)),INDEX('Настройки'!$C$10:$C$13,4)))))</f>
        <v/>
      </c>
      <c r="H150" s="21">
        <f>IF($G150="","",IF($F150="обещание",'Настройки'!$C$16,IF($C150&gt;='Настройки'!$C$4,IFERROR(INDEX('Настройки'!$D$10:$D$13,MATCH($E150,'Настройки'!$B$10:$B$13,0)),INDEX('Настройки'!$D$10:$D$13,4)),IF('Настройки'!$C$4-$C150&gt;90,'Настройки'!$C$18,IFERROR(INDEX('Настройки'!$D$10:$D$13,MATCH($E150,'Настройки'!$B$10:$B$13,0)),INDEX('Настройки'!$D$10:$D$13,4))*'Настройки'!$C$17))))</f>
        <v/>
      </c>
      <c r="I150" s="22">
        <f>IF($G150="","",$D150*$H150)</f>
        <v/>
      </c>
      <c r="J150" s="23">
        <f>IF(OR($C150="",$D150=""),"",MAX(1,INT(($C150-'Настройки'!$C$4)/7)+1))</f>
        <v/>
      </c>
      <c r="K150" s="23">
        <f>IF($G150="","",INT(($G150-'Настройки'!$C$4)/7)+1)</f>
        <v/>
      </c>
    </row>
    <row r="151">
      <c r="A151" s="2" t="n"/>
      <c r="B151" s="2" t="n"/>
      <c r="C151" s="24" t="n"/>
      <c r="D151" s="25" t="n"/>
      <c r="E151" s="2" t="n"/>
      <c r="F151" s="2" t="n"/>
      <c r="G151" s="20">
        <f>IF(OR($C151="",$D151=""),"",IF($F151="обещание",$C151,IF($C151&gt;='Настройки'!$C$4,$C151+IFERROR(INDEX('Настройки'!$C$10:$C$13,MATCH($E151,'Настройки'!$B$10:$B$13,0)),INDEX('Настройки'!$C$10:$C$13,4)),'Настройки'!$C$4+IFERROR(INDEX('Настройки'!$C$10:$C$13,MATCH($E151,'Настройки'!$B$10:$B$13,0)),INDEX('Настройки'!$C$10:$C$13,4)))))</f>
        <v/>
      </c>
      <c r="H151" s="21">
        <f>IF($G151="","",IF($F151="обещание",'Настройки'!$C$16,IF($C151&gt;='Настройки'!$C$4,IFERROR(INDEX('Настройки'!$D$10:$D$13,MATCH($E151,'Настройки'!$B$10:$B$13,0)),INDEX('Настройки'!$D$10:$D$13,4)),IF('Настройки'!$C$4-$C151&gt;90,'Настройки'!$C$18,IFERROR(INDEX('Настройки'!$D$10:$D$13,MATCH($E151,'Настройки'!$B$10:$B$13,0)),INDEX('Настройки'!$D$10:$D$13,4))*'Настройки'!$C$17))))</f>
        <v/>
      </c>
      <c r="I151" s="22">
        <f>IF($G151="","",$D151*$H151)</f>
        <v/>
      </c>
      <c r="J151" s="23">
        <f>IF(OR($C151="",$D151=""),"",MAX(1,INT(($C151-'Настройки'!$C$4)/7)+1))</f>
        <v/>
      </c>
      <c r="K151" s="23">
        <f>IF($G151="","",INT(($G151-'Настройки'!$C$4)/7)+1)</f>
        <v/>
      </c>
    </row>
    <row r="152">
      <c r="A152" s="2" t="n"/>
      <c r="B152" s="2" t="n"/>
      <c r="C152" s="24" t="n"/>
      <c r="D152" s="25" t="n"/>
      <c r="E152" s="2" t="n"/>
      <c r="F152" s="2" t="n"/>
      <c r="G152" s="20">
        <f>IF(OR($C152="",$D152=""),"",IF($F152="обещание",$C152,IF($C152&gt;='Настройки'!$C$4,$C152+IFERROR(INDEX('Настройки'!$C$10:$C$13,MATCH($E152,'Настройки'!$B$10:$B$13,0)),INDEX('Настройки'!$C$10:$C$13,4)),'Настройки'!$C$4+IFERROR(INDEX('Настройки'!$C$10:$C$13,MATCH($E152,'Настройки'!$B$10:$B$13,0)),INDEX('Настройки'!$C$10:$C$13,4)))))</f>
        <v/>
      </c>
      <c r="H152" s="21">
        <f>IF($G152="","",IF($F152="обещание",'Настройки'!$C$16,IF($C152&gt;='Настройки'!$C$4,IFERROR(INDEX('Настройки'!$D$10:$D$13,MATCH($E152,'Настройки'!$B$10:$B$13,0)),INDEX('Настройки'!$D$10:$D$13,4)),IF('Настройки'!$C$4-$C152&gt;90,'Настройки'!$C$18,IFERROR(INDEX('Настройки'!$D$10:$D$13,MATCH($E152,'Настройки'!$B$10:$B$13,0)),INDEX('Настройки'!$D$10:$D$13,4))*'Настройки'!$C$17))))</f>
        <v/>
      </c>
      <c r="I152" s="22">
        <f>IF($G152="","",$D152*$H152)</f>
        <v/>
      </c>
      <c r="J152" s="23">
        <f>IF(OR($C152="",$D152=""),"",MAX(1,INT(($C152-'Настройки'!$C$4)/7)+1))</f>
        <v/>
      </c>
      <c r="K152" s="23">
        <f>IF($G152="","",INT(($G152-'Настройки'!$C$4)/7)+1)</f>
        <v/>
      </c>
    </row>
    <row r="153">
      <c r="A153" s="2" t="n"/>
      <c r="B153" s="2" t="n"/>
      <c r="C153" s="24" t="n"/>
      <c r="D153" s="25" t="n"/>
      <c r="E153" s="2" t="n"/>
      <c r="F153" s="2" t="n"/>
      <c r="G153" s="20">
        <f>IF(OR($C153="",$D153=""),"",IF($F153="обещание",$C153,IF($C153&gt;='Настройки'!$C$4,$C153+IFERROR(INDEX('Настройки'!$C$10:$C$13,MATCH($E153,'Настройки'!$B$10:$B$13,0)),INDEX('Настройки'!$C$10:$C$13,4)),'Настройки'!$C$4+IFERROR(INDEX('Настройки'!$C$10:$C$13,MATCH($E153,'Настройки'!$B$10:$B$13,0)),INDEX('Настройки'!$C$10:$C$13,4)))))</f>
        <v/>
      </c>
      <c r="H153" s="21">
        <f>IF($G153="","",IF($F153="обещание",'Настройки'!$C$16,IF($C153&gt;='Настройки'!$C$4,IFERROR(INDEX('Настройки'!$D$10:$D$13,MATCH($E153,'Настройки'!$B$10:$B$13,0)),INDEX('Настройки'!$D$10:$D$13,4)),IF('Настройки'!$C$4-$C153&gt;90,'Настройки'!$C$18,IFERROR(INDEX('Настройки'!$D$10:$D$13,MATCH($E153,'Настройки'!$B$10:$B$13,0)),INDEX('Настройки'!$D$10:$D$13,4))*'Настройки'!$C$17))))</f>
        <v/>
      </c>
      <c r="I153" s="22">
        <f>IF($G153="","",$D153*$H153)</f>
        <v/>
      </c>
      <c r="J153" s="23">
        <f>IF(OR($C153="",$D153=""),"",MAX(1,INT(($C153-'Настройки'!$C$4)/7)+1))</f>
        <v/>
      </c>
      <c r="K153" s="23">
        <f>IF($G153="","",INT(($G153-'Настройки'!$C$4)/7)+1)</f>
        <v/>
      </c>
    </row>
    <row r="154">
      <c r="A154" s="2" t="n"/>
      <c r="B154" s="2" t="n"/>
      <c r="C154" s="24" t="n"/>
      <c r="D154" s="25" t="n"/>
      <c r="E154" s="2" t="n"/>
      <c r="F154" s="2" t="n"/>
      <c r="G154" s="20">
        <f>IF(OR($C154="",$D154=""),"",IF($F154="обещание",$C154,IF($C154&gt;='Настройки'!$C$4,$C154+IFERROR(INDEX('Настройки'!$C$10:$C$13,MATCH($E154,'Настройки'!$B$10:$B$13,0)),INDEX('Настройки'!$C$10:$C$13,4)),'Настройки'!$C$4+IFERROR(INDEX('Настройки'!$C$10:$C$13,MATCH($E154,'Настройки'!$B$10:$B$13,0)),INDEX('Настройки'!$C$10:$C$13,4)))))</f>
        <v/>
      </c>
      <c r="H154" s="21">
        <f>IF($G154="","",IF($F154="обещание",'Настройки'!$C$16,IF($C154&gt;='Настройки'!$C$4,IFERROR(INDEX('Настройки'!$D$10:$D$13,MATCH($E154,'Настройки'!$B$10:$B$13,0)),INDEX('Настройки'!$D$10:$D$13,4)),IF('Настройки'!$C$4-$C154&gt;90,'Настройки'!$C$18,IFERROR(INDEX('Настройки'!$D$10:$D$13,MATCH($E154,'Настройки'!$B$10:$B$13,0)),INDEX('Настройки'!$D$10:$D$13,4))*'Настройки'!$C$17))))</f>
        <v/>
      </c>
      <c r="I154" s="22">
        <f>IF($G154="","",$D154*$H154)</f>
        <v/>
      </c>
      <c r="J154" s="23">
        <f>IF(OR($C154="",$D154=""),"",MAX(1,INT(($C154-'Настройки'!$C$4)/7)+1))</f>
        <v/>
      </c>
      <c r="K154" s="23">
        <f>IF($G154="","",INT(($G154-'Настройки'!$C$4)/7)+1)</f>
        <v/>
      </c>
    </row>
    <row r="155">
      <c r="A155" s="2" t="n"/>
      <c r="B155" s="2" t="n"/>
      <c r="C155" s="24" t="n"/>
      <c r="D155" s="25" t="n"/>
      <c r="E155" s="2" t="n"/>
      <c r="F155" s="2" t="n"/>
      <c r="G155" s="20">
        <f>IF(OR($C155="",$D155=""),"",IF($F155="обещание",$C155,IF($C155&gt;='Настройки'!$C$4,$C155+IFERROR(INDEX('Настройки'!$C$10:$C$13,MATCH($E155,'Настройки'!$B$10:$B$13,0)),INDEX('Настройки'!$C$10:$C$13,4)),'Настройки'!$C$4+IFERROR(INDEX('Настройки'!$C$10:$C$13,MATCH($E155,'Настройки'!$B$10:$B$13,0)),INDEX('Настройки'!$C$10:$C$13,4)))))</f>
        <v/>
      </c>
      <c r="H155" s="21">
        <f>IF($G155="","",IF($F155="обещание",'Настройки'!$C$16,IF($C155&gt;='Настройки'!$C$4,IFERROR(INDEX('Настройки'!$D$10:$D$13,MATCH($E155,'Настройки'!$B$10:$B$13,0)),INDEX('Настройки'!$D$10:$D$13,4)),IF('Настройки'!$C$4-$C155&gt;90,'Настройки'!$C$18,IFERROR(INDEX('Настройки'!$D$10:$D$13,MATCH($E155,'Настройки'!$B$10:$B$13,0)),INDEX('Настройки'!$D$10:$D$13,4))*'Настройки'!$C$17))))</f>
        <v/>
      </c>
      <c r="I155" s="22">
        <f>IF($G155="","",$D155*$H155)</f>
        <v/>
      </c>
      <c r="J155" s="23">
        <f>IF(OR($C155="",$D155=""),"",MAX(1,INT(($C155-'Настройки'!$C$4)/7)+1))</f>
        <v/>
      </c>
      <c r="K155" s="23">
        <f>IF($G155="","",INT(($G155-'Настройки'!$C$4)/7)+1)</f>
        <v/>
      </c>
    </row>
    <row r="156">
      <c r="A156" s="2" t="n"/>
      <c r="B156" s="2" t="n"/>
      <c r="C156" s="24" t="n"/>
      <c r="D156" s="25" t="n"/>
      <c r="E156" s="2" t="n"/>
      <c r="F156" s="2" t="n"/>
      <c r="G156" s="20">
        <f>IF(OR($C156="",$D156=""),"",IF($F156="обещание",$C156,IF($C156&gt;='Настройки'!$C$4,$C156+IFERROR(INDEX('Настройки'!$C$10:$C$13,MATCH($E156,'Настройки'!$B$10:$B$13,0)),INDEX('Настройки'!$C$10:$C$13,4)),'Настройки'!$C$4+IFERROR(INDEX('Настройки'!$C$10:$C$13,MATCH($E156,'Настройки'!$B$10:$B$13,0)),INDEX('Настройки'!$C$10:$C$13,4)))))</f>
        <v/>
      </c>
      <c r="H156" s="21">
        <f>IF($G156="","",IF($F156="обещание",'Настройки'!$C$16,IF($C156&gt;='Настройки'!$C$4,IFERROR(INDEX('Настройки'!$D$10:$D$13,MATCH($E156,'Настройки'!$B$10:$B$13,0)),INDEX('Настройки'!$D$10:$D$13,4)),IF('Настройки'!$C$4-$C156&gt;90,'Настройки'!$C$18,IFERROR(INDEX('Настройки'!$D$10:$D$13,MATCH($E156,'Настройки'!$B$10:$B$13,0)),INDEX('Настройки'!$D$10:$D$13,4))*'Настройки'!$C$17))))</f>
        <v/>
      </c>
      <c r="I156" s="22">
        <f>IF($G156="","",$D156*$H156)</f>
        <v/>
      </c>
      <c r="J156" s="23">
        <f>IF(OR($C156="",$D156=""),"",MAX(1,INT(($C156-'Настройки'!$C$4)/7)+1))</f>
        <v/>
      </c>
      <c r="K156" s="23">
        <f>IF($G156="","",INT(($G156-'Настройки'!$C$4)/7)+1)</f>
        <v/>
      </c>
    </row>
    <row r="157">
      <c r="A157" s="2" t="n"/>
      <c r="B157" s="2" t="n"/>
      <c r="C157" s="24" t="n"/>
      <c r="D157" s="25" t="n"/>
      <c r="E157" s="2" t="n"/>
      <c r="F157" s="2" t="n"/>
      <c r="G157" s="20">
        <f>IF(OR($C157="",$D157=""),"",IF($F157="обещание",$C157,IF($C157&gt;='Настройки'!$C$4,$C157+IFERROR(INDEX('Настройки'!$C$10:$C$13,MATCH($E157,'Настройки'!$B$10:$B$13,0)),INDEX('Настройки'!$C$10:$C$13,4)),'Настройки'!$C$4+IFERROR(INDEX('Настройки'!$C$10:$C$13,MATCH($E157,'Настройки'!$B$10:$B$13,0)),INDEX('Настройки'!$C$10:$C$13,4)))))</f>
        <v/>
      </c>
      <c r="H157" s="21">
        <f>IF($G157="","",IF($F157="обещание",'Настройки'!$C$16,IF($C157&gt;='Настройки'!$C$4,IFERROR(INDEX('Настройки'!$D$10:$D$13,MATCH($E157,'Настройки'!$B$10:$B$13,0)),INDEX('Настройки'!$D$10:$D$13,4)),IF('Настройки'!$C$4-$C157&gt;90,'Настройки'!$C$18,IFERROR(INDEX('Настройки'!$D$10:$D$13,MATCH($E157,'Настройки'!$B$10:$B$13,0)),INDEX('Настройки'!$D$10:$D$13,4))*'Настройки'!$C$17))))</f>
        <v/>
      </c>
      <c r="I157" s="22">
        <f>IF($G157="","",$D157*$H157)</f>
        <v/>
      </c>
      <c r="J157" s="23">
        <f>IF(OR($C157="",$D157=""),"",MAX(1,INT(($C157-'Настройки'!$C$4)/7)+1))</f>
        <v/>
      </c>
      <c r="K157" s="23">
        <f>IF($G157="","",INT(($G157-'Настройки'!$C$4)/7)+1)</f>
        <v/>
      </c>
    </row>
    <row r="158">
      <c r="A158" s="2" t="n"/>
      <c r="B158" s="2" t="n"/>
      <c r="C158" s="24" t="n"/>
      <c r="D158" s="25" t="n"/>
      <c r="E158" s="2" t="n"/>
      <c r="F158" s="2" t="n"/>
      <c r="G158" s="20">
        <f>IF(OR($C158="",$D158=""),"",IF($F158="обещание",$C158,IF($C158&gt;='Настройки'!$C$4,$C158+IFERROR(INDEX('Настройки'!$C$10:$C$13,MATCH($E158,'Настройки'!$B$10:$B$13,0)),INDEX('Настройки'!$C$10:$C$13,4)),'Настройки'!$C$4+IFERROR(INDEX('Настройки'!$C$10:$C$13,MATCH($E158,'Настройки'!$B$10:$B$13,0)),INDEX('Настройки'!$C$10:$C$13,4)))))</f>
        <v/>
      </c>
      <c r="H158" s="21">
        <f>IF($G158="","",IF($F158="обещание",'Настройки'!$C$16,IF($C158&gt;='Настройки'!$C$4,IFERROR(INDEX('Настройки'!$D$10:$D$13,MATCH($E158,'Настройки'!$B$10:$B$13,0)),INDEX('Настройки'!$D$10:$D$13,4)),IF('Настройки'!$C$4-$C158&gt;90,'Настройки'!$C$18,IFERROR(INDEX('Настройки'!$D$10:$D$13,MATCH($E158,'Настройки'!$B$10:$B$13,0)),INDEX('Настройки'!$D$10:$D$13,4))*'Настройки'!$C$17))))</f>
        <v/>
      </c>
      <c r="I158" s="22">
        <f>IF($G158="","",$D158*$H158)</f>
        <v/>
      </c>
      <c r="J158" s="23">
        <f>IF(OR($C158="",$D158=""),"",MAX(1,INT(($C158-'Настройки'!$C$4)/7)+1))</f>
        <v/>
      </c>
      <c r="K158" s="23">
        <f>IF($G158="","",INT(($G158-'Настройки'!$C$4)/7)+1)</f>
        <v/>
      </c>
    </row>
    <row r="159">
      <c r="A159" s="2" t="n"/>
      <c r="B159" s="2" t="n"/>
      <c r="C159" s="24" t="n"/>
      <c r="D159" s="25" t="n"/>
      <c r="E159" s="2" t="n"/>
      <c r="F159" s="2" t="n"/>
      <c r="G159" s="20">
        <f>IF(OR($C159="",$D159=""),"",IF($F159="обещание",$C159,IF($C159&gt;='Настройки'!$C$4,$C159+IFERROR(INDEX('Настройки'!$C$10:$C$13,MATCH($E159,'Настройки'!$B$10:$B$13,0)),INDEX('Настройки'!$C$10:$C$13,4)),'Настройки'!$C$4+IFERROR(INDEX('Настройки'!$C$10:$C$13,MATCH($E159,'Настройки'!$B$10:$B$13,0)),INDEX('Настройки'!$C$10:$C$13,4)))))</f>
        <v/>
      </c>
      <c r="H159" s="21">
        <f>IF($G159="","",IF($F159="обещание",'Настройки'!$C$16,IF($C159&gt;='Настройки'!$C$4,IFERROR(INDEX('Настройки'!$D$10:$D$13,MATCH($E159,'Настройки'!$B$10:$B$13,0)),INDEX('Настройки'!$D$10:$D$13,4)),IF('Настройки'!$C$4-$C159&gt;90,'Настройки'!$C$18,IFERROR(INDEX('Настройки'!$D$10:$D$13,MATCH($E159,'Настройки'!$B$10:$B$13,0)),INDEX('Настройки'!$D$10:$D$13,4))*'Настройки'!$C$17))))</f>
        <v/>
      </c>
      <c r="I159" s="22">
        <f>IF($G159="","",$D159*$H159)</f>
        <v/>
      </c>
      <c r="J159" s="23">
        <f>IF(OR($C159="",$D159=""),"",MAX(1,INT(($C159-'Настройки'!$C$4)/7)+1))</f>
        <v/>
      </c>
      <c r="K159" s="23">
        <f>IF($G159="","",INT(($G159-'Настройки'!$C$4)/7)+1)</f>
        <v/>
      </c>
    </row>
    <row r="160">
      <c r="A160" s="2" t="n"/>
      <c r="B160" s="2" t="n"/>
      <c r="C160" s="24" t="n"/>
      <c r="D160" s="25" t="n"/>
      <c r="E160" s="2" t="n"/>
      <c r="F160" s="2" t="n"/>
      <c r="G160" s="20">
        <f>IF(OR($C160="",$D160=""),"",IF($F160="обещание",$C160,IF($C160&gt;='Настройки'!$C$4,$C160+IFERROR(INDEX('Настройки'!$C$10:$C$13,MATCH($E160,'Настройки'!$B$10:$B$13,0)),INDEX('Настройки'!$C$10:$C$13,4)),'Настройки'!$C$4+IFERROR(INDEX('Настройки'!$C$10:$C$13,MATCH($E160,'Настройки'!$B$10:$B$13,0)),INDEX('Настройки'!$C$10:$C$13,4)))))</f>
        <v/>
      </c>
      <c r="H160" s="21">
        <f>IF($G160="","",IF($F160="обещание",'Настройки'!$C$16,IF($C160&gt;='Настройки'!$C$4,IFERROR(INDEX('Настройки'!$D$10:$D$13,MATCH($E160,'Настройки'!$B$10:$B$13,0)),INDEX('Настройки'!$D$10:$D$13,4)),IF('Настройки'!$C$4-$C160&gt;90,'Настройки'!$C$18,IFERROR(INDEX('Настройки'!$D$10:$D$13,MATCH($E160,'Настройки'!$B$10:$B$13,0)),INDEX('Настройки'!$D$10:$D$13,4))*'Настройки'!$C$17))))</f>
        <v/>
      </c>
      <c r="I160" s="22">
        <f>IF($G160="","",$D160*$H160)</f>
        <v/>
      </c>
      <c r="J160" s="23">
        <f>IF(OR($C160="",$D160=""),"",MAX(1,INT(($C160-'Настройки'!$C$4)/7)+1))</f>
        <v/>
      </c>
      <c r="K160" s="23">
        <f>IF($G160="","",INT(($G160-'Настройки'!$C$4)/7)+1)</f>
        <v/>
      </c>
    </row>
    <row r="161">
      <c r="A161" s="2" t="n"/>
      <c r="B161" s="2" t="n"/>
      <c r="C161" s="24" t="n"/>
      <c r="D161" s="25" t="n"/>
      <c r="E161" s="2" t="n"/>
      <c r="F161" s="2" t="n"/>
      <c r="G161" s="20">
        <f>IF(OR($C161="",$D161=""),"",IF($F161="обещание",$C161,IF($C161&gt;='Настройки'!$C$4,$C161+IFERROR(INDEX('Настройки'!$C$10:$C$13,MATCH($E161,'Настройки'!$B$10:$B$13,0)),INDEX('Настройки'!$C$10:$C$13,4)),'Настройки'!$C$4+IFERROR(INDEX('Настройки'!$C$10:$C$13,MATCH($E161,'Настройки'!$B$10:$B$13,0)),INDEX('Настройки'!$C$10:$C$13,4)))))</f>
        <v/>
      </c>
      <c r="H161" s="21">
        <f>IF($G161="","",IF($F161="обещание",'Настройки'!$C$16,IF($C161&gt;='Настройки'!$C$4,IFERROR(INDEX('Настройки'!$D$10:$D$13,MATCH($E161,'Настройки'!$B$10:$B$13,0)),INDEX('Настройки'!$D$10:$D$13,4)),IF('Настройки'!$C$4-$C161&gt;90,'Настройки'!$C$18,IFERROR(INDEX('Настройки'!$D$10:$D$13,MATCH($E161,'Настройки'!$B$10:$B$13,0)),INDEX('Настройки'!$D$10:$D$13,4))*'Настройки'!$C$17))))</f>
        <v/>
      </c>
      <c r="I161" s="22">
        <f>IF($G161="","",$D161*$H161)</f>
        <v/>
      </c>
      <c r="J161" s="23">
        <f>IF(OR($C161="",$D161=""),"",MAX(1,INT(($C161-'Настройки'!$C$4)/7)+1))</f>
        <v/>
      </c>
      <c r="K161" s="23">
        <f>IF($G161="","",INT(($G161-'Настройки'!$C$4)/7)+1)</f>
        <v/>
      </c>
    </row>
    <row r="162">
      <c r="A162" s="2" t="n"/>
      <c r="B162" s="2" t="n"/>
      <c r="C162" s="24" t="n"/>
      <c r="D162" s="25" t="n"/>
      <c r="E162" s="2" t="n"/>
      <c r="F162" s="2" t="n"/>
      <c r="G162" s="20">
        <f>IF(OR($C162="",$D162=""),"",IF($F162="обещание",$C162,IF($C162&gt;='Настройки'!$C$4,$C162+IFERROR(INDEX('Настройки'!$C$10:$C$13,MATCH($E162,'Настройки'!$B$10:$B$13,0)),INDEX('Настройки'!$C$10:$C$13,4)),'Настройки'!$C$4+IFERROR(INDEX('Настройки'!$C$10:$C$13,MATCH($E162,'Настройки'!$B$10:$B$13,0)),INDEX('Настройки'!$C$10:$C$13,4)))))</f>
        <v/>
      </c>
      <c r="H162" s="21">
        <f>IF($G162="","",IF($F162="обещание",'Настройки'!$C$16,IF($C162&gt;='Настройки'!$C$4,IFERROR(INDEX('Настройки'!$D$10:$D$13,MATCH($E162,'Настройки'!$B$10:$B$13,0)),INDEX('Настройки'!$D$10:$D$13,4)),IF('Настройки'!$C$4-$C162&gt;90,'Настройки'!$C$18,IFERROR(INDEX('Настройки'!$D$10:$D$13,MATCH($E162,'Настройки'!$B$10:$B$13,0)),INDEX('Настройки'!$D$10:$D$13,4))*'Настройки'!$C$17))))</f>
        <v/>
      </c>
      <c r="I162" s="22">
        <f>IF($G162="","",$D162*$H162)</f>
        <v/>
      </c>
      <c r="J162" s="23">
        <f>IF(OR($C162="",$D162=""),"",MAX(1,INT(($C162-'Настройки'!$C$4)/7)+1))</f>
        <v/>
      </c>
      <c r="K162" s="23">
        <f>IF($G162="","",INT(($G162-'Настройки'!$C$4)/7)+1)</f>
        <v/>
      </c>
    </row>
    <row r="163">
      <c r="A163" s="2" t="n"/>
      <c r="B163" s="2" t="n"/>
      <c r="C163" s="24" t="n"/>
      <c r="D163" s="25" t="n"/>
      <c r="E163" s="2" t="n"/>
      <c r="F163" s="2" t="n"/>
      <c r="G163" s="20">
        <f>IF(OR($C163="",$D163=""),"",IF($F163="обещание",$C163,IF($C163&gt;='Настройки'!$C$4,$C163+IFERROR(INDEX('Настройки'!$C$10:$C$13,MATCH($E163,'Настройки'!$B$10:$B$13,0)),INDEX('Настройки'!$C$10:$C$13,4)),'Настройки'!$C$4+IFERROR(INDEX('Настройки'!$C$10:$C$13,MATCH($E163,'Настройки'!$B$10:$B$13,0)),INDEX('Настройки'!$C$10:$C$13,4)))))</f>
        <v/>
      </c>
      <c r="H163" s="21">
        <f>IF($G163="","",IF($F163="обещание",'Настройки'!$C$16,IF($C163&gt;='Настройки'!$C$4,IFERROR(INDEX('Настройки'!$D$10:$D$13,MATCH($E163,'Настройки'!$B$10:$B$13,0)),INDEX('Настройки'!$D$10:$D$13,4)),IF('Настройки'!$C$4-$C163&gt;90,'Настройки'!$C$18,IFERROR(INDEX('Настройки'!$D$10:$D$13,MATCH($E163,'Настройки'!$B$10:$B$13,0)),INDEX('Настройки'!$D$10:$D$13,4))*'Настройки'!$C$17))))</f>
        <v/>
      </c>
      <c r="I163" s="22">
        <f>IF($G163="","",$D163*$H163)</f>
        <v/>
      </c>
      <c r="J163" s="23">
        <f>IF(OR($C163="",$D163=""),"",MAX(1,INT(($C163-'Настройки'!$C$4)/7)+1))</f>
        <v/>
      </c>
      <c r="K163" s="23">
        <f>IF($G163="","",INT(($G163-'Настройки'!$C$4)/7)+1)</f>
        <v/>
      </c>
    </row>
    <row r="164">
      <c r="A164" s="2" t="n"/>
      <c r="B164" s="2" t="n"/>
      <c r="C164" s="24" t="n"/>
      <c r="D164" s="25" t="n"/>
      <c r="E164" s="2" t="n"/>
      <c r="F164" s="2" t="n"/>
      <c r="G164" s="20">
        <f>IF(OR($C164="",$D164=""),"",IF($F164="обещание",$C164,IF($C164&gt;='Настройки'!$C$4,$C164+IFERROR(INDEX('Настройки'!$C$10:$C$13,MATCH($E164,'Настройки'!$B$10:$B$13,0)),INDEX('Настройки'!$C$10:$C$13,4)),'Настройки'!$C$4+IFERROR(INDEX('Настройки'!$C$10:$C$13,MATCH($E164,'Настройки'!$B$10:$B$13,0)),INDEX('Настройки'!$C$10:$C$13,4)))))</f>
        <v/>
      </c>
      <c r="H164" s="21">
        <f>IF($G164="","",IF($F164="обещание",'Настройки'!$C$16,IF($C164&gt;='Настройки'!$C$4,IFERROR(INDEX('Настройки'!$D$10:$D$13,MATCH($E164,'Настройки'!$B$10:$B$13,0)),INDEX('Настройки'!$D$10:$D$13,4)),IF('Настройки'!$C$4-$C164&gt;90,'Настройки'!$C$18,IFERROR(INDEX('Настройки'!$D$10:$D$13,MATCH($E164,'Настройки'!$B$10:$B$13,0)),INDEX('Настройки'!$D$10:$D$13,4))*'Настройки'!$C$17))))</f>
        <v/>
      </c>
      <c r="I164" s="22">
        <f>IF($G164="","",$D164*$H164)</f>
        <v/>
      </c>
      <c r="J164" s="23">
        <f>IF(OR($C164="",$D164=""),"",MAX(1,INT(($C164-'Настройки'!$C$4)/7)+1))</f>
        <v/>
      </c>
      <c r="K164" s="23">
        <f>IF($G164="","",INT(($G164-'Настройки'!$C$4)/7)+1)</f>
        <v/>
      </c>
    </row>
    <row r="165">
      <c r="A165" s="2" t="n"/>
      <c r="B165" s="2" t="n"/>
      <c r="C165" s="24" t="n"/>
      <c r="D165" s="25" t="n"/>
      <c r="E165" s="2" t="n"/>
      <c r="F165" s="2" t="n"/>
      <c r="G165" s="20">
        <f>IF(OR($C165="",$D165=""),"",IF($F165="обещание",$C165,IF($C165&gt;='Настройки'!$C$4,$C165+IFERROR(INDEX('Настройки'!$C$10:$C$13,MATCH($E165,'Настройки'!$B$10:$B$13,0)),INDEX('Настройки'!$C$10:$C$13,4)),'Настройки'!$C$4+IFERROR(INDEX('Настройки'!$C$10:$C$13,MATCH($E165,'Настройки'!$B$10:$B$13,0)),INDEX('Настройки'!$C$10:$C$13,4)))))</f>
        <v/>
      </c>
      <c r="H165" s="21">
        <f>IF($G165="","",IF($F165="обещание",'Настройки'!$C$16,IF($C165&gt;='Настройки'!$C$4,IFERROR(INDEX('Настройки'!$D$10:$D$13,MATCH($E165,'Настройки'!$B$10:$B$13,0)),INDEX('Настройки'!$D$10:$D$13,4)),IF('Настройки'!$C$4-$C165&gt;90,'Настройки'!$C$18,IFERROR(INDEX('Настройки'!$D$10:$D$13,MATCH($E165,'Настройки'!$B$10:$B$13,0)),INDEX('Настройки'!$D$10:$D$13,4))*'Настройки'!$C$17))))</f>
        <v/>
      </c>
      <c r="I165" s="22">
        <f>IF($G165="","",$D165*$H165)</f>
        <v/>
      </c>
      <c r="J165" s="23">
        <f>IF(OR($C165="",$D165=""),"",MAX(1,INT(($C165-'Настройки'!$C$4)/7)+1))</f>
        <v/>
      </c>
      <c r="K165" s="23">
        <f>IF($G165="","",INT(($G165-'Настройки'!$C$4)/7)+1)</f>
        <v/>
      </c>
    </row>
    <row r="166">
      <c r="A166" s="2" t="n"/>
      <c r="B166" s="2" t="n"/>
      <c r="C166" s="24" t="n"/>
      <c r="D166" s="25" t="n"/>
      <c r="E166" s="2" t="n"/>
      <c r="F166" s="2" t="n"/>
      <c r="G166" s="20">
        <f>IF(OR($C166="",$D166=""),"",IF($F166="обещание",$C166,IF($C166&gt;='Настройки'!$C$4,$C166+IFERROR(INDEX('Настройки'!$C$10:$C$13,MATCH($E166,'Настройки'!$B$10:$B$13,0)),INDEX('Настройки'!$C$10:$C$13,4)),'Настройки'!$C$4+IFERROR(INDEX('Настройки'!$C$10:$C$13,MATCH($E166,'Настройки'!$B$10:$B$13,0)),INDEX('Настройки'!$C$10:$C$13,4)))))</f>
        <v/>
      </c>
      <c r="H166" s="21">
        <f>IF($G166="","",IF($F166="обещание",'Настройки'!$C$16,IF($C166&gt;='Настройки'!$C$4,IFERROR(INDEX('Настройки'!$D$10:$D$13,MATCH($E166,'Настройки'!$B$10:$B$13,0)),INDEX('Настройки'!$D$10:$D$13,4)),IF('Настройки'!$C$4-$C166&gt;90,'Настройки'!$C$18,IFERROR(INDEX('Настройки'!$D$10:$D$13,MATCH($E166,'Настройки'!$B$10:$B$13,0)),INDEX('Настройки'!$D$10:$D$13,4))*'Настройки'!$C$17))))</f>
        <v/>
      </c>
      <c r="I166" s="22">
        <f>IF($G166="","",$D166*$H166)</f>
        <v/>
      </c>
      <c r="J166" s="23">
        <f>IF(OR($C166="",$D166=""),"",MAX(1,INT(($C166-'Настройки'!$C$4)/7)+1))</f>
        <v/>
      </c>
      <c r="K166" s="23">
        <f>IF($G166="","",INT(($G166-'Настройки'!$C$4)/7)+1)</f>
        <v/>
      </c>
    </row>
    <row r="167">
      <c r="A167" s="2" t="n"/>
      <c r="B167" s="2" t="n"/>
      <c r="C167" s="24" t="n"/>
      <c r="D167" s="25" t="n"/>
      <c r="E167" s="2" t="n"/>
      <c r="F167" s="2" t="n"/>
      <c r="G167" s="20">
        <f>IF(OR($C167="",$D167=""),"",IF($F167="обещание",$C167,IF($C167&gt;='Настройки'!$C$4,$C167+IFERROR(INDEX('Настройки'!$C$10:$C$13,MATCH($E167,'Настройки'!$B$10:$B$13,0)),INDEX('Настройки'!$C$10:$C$13,4)),'Настройки'!$C$4+IFERROR(INDEX('Настройки'!$C$10:$C$13,MATCH($E167,'Настройки'!$B$10:$B$13,0)),INDEX('Настройки'!$C$10:$C$13,4)))))</f>
        <v/>
      </c>
      <c r="H167" s="21">
        <f>IF($G167="","",IF($F167="обещание",'Настройки'!$C$16,IF($C167&gt;='Настройки'!$C$4,IFERROR(INDEX('Настройки'!$D$10:$D$13,MATCH($E167,'Настройки'!$B$10:$B$13,0)),INDEX('Настройки'!$D$10:$D$13,4)),IF('Настройки'!$C$4-$C167&gt;90,'Настройки'!$C$18,IFERROR(INDEX('Настройки'!$D$10:$D$13,MATCH($E167,'Настройки'!$B$10:$B$13,0)),INDEX('Настройки'!$D$10:$D$13,4))*'Настройки'!$C$17))))</f>
        <v/>
      </c>
      <c r="I167" s="22">
        <f>IF($G167="","",$D167*$H167)</f>
        <v/>
      </c>
      <c r="J167" s="23">
        <f>IF(OR($C167="",$D167=""),"",MAX(1,INT(($C167-'Настройки'!$C$4)/7)+1))</f>
        <v/>
      </c>
      <c r="K167" s="23">
        <f>IF($G167="","",INT(($G167-'Настройки'!$C$4)/7)+1)</f>
        <v/>
      </c>
    </row>
    <row r="168">
      <c r="A168" s="2" t="n"/>
      <c r="B168" s="2" t="n"/>
      <c r="C168" s="24" t="n"/>
      <c r="D168" s="25" t="n"/>
      <c r="E168" s="2" t="n"/>
      <c r="F168" s="2" t="n"/>
      <c r="G168" s="20">
        <f>IF(OR($C168="",$D168=""),"",IF($F168="обещание",$C168,IF($C168&gt;='Настройки'!$C$4,$C168+IFERROR(INDEX('Настройки'!$C$10:$C$13,MATCH($E168,'Настройки'!$B$10:$B$13,0)),INDEX('Настройки'!$C$10:$C$13,4)),'Настройки'!$C$4+IFERROR(INDEX('Настройки'!$C$10:$C$13,MATCH($E168,'Настройки'!$B$10:$B$13,0)),INDEX('Настройки'!$C$10:$C$13,4)))))</f>
        <v/>
      </c>
      <c r="H168" s="21">
        <f>IF($G168="","",IF($F168="обещание",'Настройки'!$C$16,IF($C168&gt;='Настройки'!$C$4,IFERROR(INDEX('Настройки'!$D$10:$D$13,MATCH($E168,'Настройки'!$B$10:$B$13,0)),INDEX('Настройки'!$D$10:$D$13,4)),IF('Настройки'!$C$4-$C168&gt;90,'Настройки'!$C$18,IFERROR(INDEX('Настройки'!$D$10:$D$13,MATCH($E168,'Настройки'!$B$10:$B$13,0)),INDEX('Настройки'!$D$10:$D$13,4))*'Настройки'!$C$17))))</f>
        <v/>
      </c>
      <c r="I168" s="22">
        <f>IF($G168="","",$D168*$H168)</f>
        <v/>
      </c>
      <c r="J168" s="23">
        <f>IF(OR($C168="",$D168=""),"",MAX(1,INT(($C168-'Настройки'!$C$4)/7)+1))</f>
        <v/>
      </c>
      <c r="K168" s="23">
        <f>IF($G168="","",INT(($G168-'Настройки'!$C$4)/7)+1)</f>
        <v/>
      </c>
    </row>
    <row r="169">
      <c r="A169" s="2" t="n"/>
      <c r="B169" s="2" t="n"/>
      <c r="C169" s="24" t="n"/>
      <c r="D169" s="25" t="n"/>
      <c r="E169" s="2" t="n"/>
      <c r="F169" s="2" t="n"/>
      <c r="G169" s="20">
        <f>IF(OR($C169="",$D169=""),"",IF($F169="обещание",$C169,IF($C169&gt;='Настройки'!$C$4,$C169+IFERROR(INDEX('Настройки'!$C$10:$C$13,MATCH($E169,'Настройки'!$B$10:$B$13,0)),INDEX('Настройки'!$C$10:$C$13,4)),'Настройки'!$C$4+IFERROR(INDEX('Настройки'!$C$10:$C$13,MATCH($E169,'Настройки'!$B$10:$B$13,0)),INDEX('Настройки'!$C$10:$C$13,4)))))</f>
        <v/>
      </c>
      <c r="H169" s="21">
        <f>IF($G169="","",IF($F169="обещание",'Настройки'!$C$16,IF($C169&gt;='Настройки'!$C$4,IFERROR(INDEX('Настройки'!$D$10:$D$13,MATCH($E169,'Настройки'!$B$10:$B$13,0)),INDEX('Настройки'!$D$10:$D$13,4)),IF('Настройки'!$C$4-$C169&gt;90,'Настройки'!$C$18,IFERROR(INDEX('Настройки'!$D$10:$D$13,MATCH($E169,'Настройки'!$B$10:$B$13,0)),INDEX('Настройки'!$D$10:$D$13,4))*'Настройки'!$C$17))))</f>
        <v/>
      </c>
      <c r="I169" s="22">
        <f>IF($G169="","",$D169*$H169)</f>
        <v/>
      </c>
      <c r="J169" s="23">
        <f>IF(OR($C169="",$D169=""),"",MAX(1,INT(($C169-'Настройки'!$C$4)/7)+1))</f>
        <v/>
      </c>
      <c r="K169" s="23">
        <f>IF($G169="","",INT(($G169-'Настройки'!$C$4)/7)+1)</f>
        <v/>
      </c>
    </row>
    <row r="170">
      <c r="A170" s="2" t="n"/>
      <c r="B170" s="2" t="n"/>
      <c r="C170" s="24" t="n"/>
      <c r="D170" s="25" t="n"/>
      <c r="E170" s="2" t="n"/>
      <c r="F170" s="2" t="n"/>
      <c r="G170" s="20">
        <f>IF(OR($C170="",$D170=""),"",IF($F170="обещание",$C170,IF($C170&gt;='Настройки'!$C$4,$C170+IFERROR(INDEX('Настройки'!$C$10:$C$13,MATCH($E170,'Настройки'!$B$10:$B$13,0)),INDEX('Настройки'!$C$10:$C$13,4)),'Настройки'!$C$4+IFERROR(INDEX('Настройки'!$C$10:$C$13,MATCH($E170,'Настройки'!$B$10:$B$13,0)),INDEX('Настройки'!$C$10:$C$13,4)))))</f>
        <v/>
      </c>
      <c r="H170" s="21">
        <f>IF($G170="","",IF($F170="обещание",'Настройки'!$C$16,IF($C170&gt;='Настройки'!$C$4,IFERROR(INDEX('Настройки'!$D$10:$D$13,MATCH($E170,'Настройки'!$B$10:$B$13,0)),INDEX('Настройки'!$D$10:$D$13,4)),IF('Настройки'!$C$4-$C170&gt;90,'Настройки'!$C$18,IFERROR(INDEX('Настройки'!$D$10:$D$13,MATCH($E170,'Настройки'!$B$10:$B$13,0)),INDEX('Настройки'!$D$10:$D$13,4))*'Настройки'!$C$17))))</f>
        <v/>
      </c>
      <c r="I170" s="22">
        <f>IF($G170="","",$D170*$H170)</f>
        <v/>
      </c>
      <c r="J170" s="23">
        <f>IF(OR($C170="",$D170=""),"",MAX(1,INT(($C170-'Настройки'!$C$4)/7)+1))</f>
        <v/>
      </c>
      <c r="K170" s="23">
        <f>IF($G170="","",INT(($G170-'Настройки'!$C$4)/7)+1)</f>
        <v/>
      </c>
    </row>
    <row r="171">
      <c r="A171" s="2" t="n"/>
      <c r="B171" s="2" t="n"/>
      <c r="C171" s="24" t="n"/>
      <c r="D171" s="25" t="n"/>
      <c r="E171" s="2" t="n"/>
      <c r="F171" s="2" t="n"/>
      <c r="G171" s="20">
        <f>IF(OR($C171="",$D171=""),"",IF($F171="обещание",$C171,IF($C171&gt;='Настройки'!$C$4,$C171+IFERROR(INDEX('Настройки'!$C$10:$C$13,MATCH($E171,'Настройки'!$B$10:$B$13,0)),INDEX('Настройки'!$C$10:$C$13,4)),'Настройки'!$C$4+IFERROR(INDEX('Настройки'!$C$10:$C$13,MATCH($E171,'Настройки'!$B$10:$B$13,0)),INDEX('Настройки'!$C$10:$C$13,4)))))</f>
        <v/>
      </c>
      <c r="H171" s="21">
        <f>IF($G171="","",IF($F171="обещание",'Настройки'!$C$16,IF($C171&gt;='Настройки'!$C$4,IFERROR(INDEX('Настройки'!$D$10:$D$13,MATCH($E171,'Настройки'!$B$10:$B$13,0)),INDEX('Настройки'!$D$10:$D$13,4)),IF('Настройки'!$C$4-$C171&gt;90,'Настройки'!$C$18,IFERROR(INDEX('Настройки'!$D$10:$D$13,MATCH($E171,'Настройки'!$B$10:$B$13,0)),INDEX('Настройки'!$D$10:$D$13,4))*'Настройки'!$C$17))))</f>
        <v/>
      </c>
      <c r="I171" s="22">
        <f>IF($G171="","",$D171*$H171)</f>
        <v/>
      </c>
      <c r="J171" s="23">
        <f>IF(OR($C171="",$D171=""),"",MAX(1,INT(($C171-'Настройки'!$C$4)/7)+1))</f>
        <v/>
      </c>
      <c r="K171" s="23">
        <f>IF($G171="","",INT(($G171-'Настройки'!$C$4)/7)+1)</f>
        <v/>
      </c>
    </row>
    <row r="172">
      <c r="A172" s="2" t="n"/>
      <c r="B172" s="2" t="n"/>
      <c r="C172" s="24" t="n"/>
      <c r="D172" s="25" t="n"/>
      <c r="E172" s="2" t="n"/>
      <c r="F172" s="2" t="n"/>
      <c r="G172" s="20">
        <f>IF(OR($C172="",$D172=""),"",IF($F172="обещание",$C172,IF($C172&gt;='Настройки'!$C$4,$C172+IFERROR(INDEX('Настройки'!$C$10:$C$13,MATCH($E172,'Настройки'!$B$10:$B$13,0)),INDEX('Настройки'!$C$10:$C$13,4)),'Настройки'!$C$4+IFERROR(INDEX('Настройки'!$C$10:$C$13,MATCH($E172,'Настройки'!$B$10:$B$13,0)),INDEX('Настройки'!$C$10:$C$13,4)))))</f>
        <v/>
      </c>
      <c r="H172" s="21">
        <f>IF($G172="","",IF($F172="обещание",'Настройки'!$C$16,IF($C172&gt;='Настройки'!$C$4,IFERROR(INDEX('Настройки'!$D$10:$D$13,MATCH($E172,'Настройки'!$B$10:$B$13,0)),INDEX('Настройки'!$D$10:$D$13,4)),IF('Настройки'!$C$4-$C172&gt;90,'Настройки'!$C$18,IFERROR(INDEX('Настройки'!$D$10:$D$13,MATCH($E172,'Настройки'!$B$10:$B$13,0)),INDEX('Настройки'!$D$10:$D$13,4))*'Настройки'!$C$17))))</f>
        <v/>
      </c>
      <c r="I172" s="22">
        <f>IF($G172="","",$D172*$H172)</f>
        <v/>
      </c>
      <c r="J172" s="23">
        <f>IF(OR($C172="",$D172=""),"",MAX(1,INT(($C172-'Настройки'!$C$4)/7)+1))</f>
        <v/>
      </c>
      <c r="K172" s="23">
        <f>IF($G172="","",INT(($G172-'Настройки'!$C$4)/7)+1)</f>
        <v/>
      </c>
    </row>
    <row r="173">
      <c r="A173" s="2" t="n"/>
      <c r="B173" s="2" t="n"/>
      <c r="C173" s="24" t="n"/>
      <c r="D173" s="25" t="n"/>
      <c r="E173" s="2" t="n"/>
      <c r="F173" s="2" t="n"/>
      <c r="G173" s="20">
        <f>IF(OR($C173="",$D173=""),"",IF($F173="обещание",$C173,IF($C173&gt;='Настройки'!$C$4,$C173+IFERROR(INDEX('Настройки'!$C$10:$C$13,MATCH($E173,'Настройки'!$B$10:$B$13,0)),INDEX('Настройки'!$C$10:$C$13,4)),'Настройки'!$C$4+IFERROR(INDEX('Настройки'!$C$10:$C$13,MATCH($E173,'Настройки'!$B$10:$B$13,0)),INDEX('Настройки'!$C$10:$C$13,4)))))</f>
        <v/>
      </c>
      <c r="H173" s="21">
        <f>IF($G173="","",IF($F173="обещание",'Настройки'!$C$16,IF($C173&gt;='Настройки'!$C$4,IFERROR(INDEX('Настройки'!$D$10:$D$13,MATCH($E173,'Настройки'!$B$10:$B$13,0)),INDEX('Настройки'!$D$10:$D$13,4)),IF('Настройки'!$C$4-$C173&gt;90,'Настройки'!$C$18,IFERROR(INDEX('Настройки'!$D$10:$D$13,MATCH($E173,'Настройки'!$B$10:$B$13,0)),INDEX('Настройки'!$D$10:$D$13,4))*'Настройки'!$C$17))))</f>
        <v/>
      </c>
      <c r="I173" s="22">
        <f>IF($G173="","",$D173*$H173)</f>
        <v/>
      </c>
      <c r="J173" s="23">
        <f>IF(OR($C173="",$D173=""),"",MAX(1,INT(($C173-'Настройки'!$C$4)/7)+1))</f>
        <v/>
      </c>
      <c r="K173" s="23">
        <f>IF($G173="","",INT(($G173-'Настройки'!$C$4)/7)+1)</f>
        <v/>
      </c>
    </row>
    <row r="174">
      <c r="A174" s="2" t="n"/>
      <c r="B174" s="2" t="n"/>
      <c r="C174" s="24" t="n"/>
      <c r="D174" s="25" t="n"/>
      <c r="E174" s="2" t="n"/>
      <c r="F174" s="2" t="n"/>
      <c r="G174" s="20">
        <f>IF(OR($C174="",$D174=""),"",IF($F174="обещание",$C174,IF($C174&gt;='Настройки'!$C$4,$C174+IFERROR(INDEX('Настройки'!$C$10:$C$13,MATCH($E174,'Настройки'!$B$10:$B$13,0)),INDEX('Настройки'!$C$10:$C$13,4)),'Настройки'!$C$4+IFERROR(INDEX('Настройки'!$C$10:$C$13,MATCH($E174,'Настройки'!$B$10:$B$13,0)),INDEX('Настройки'!$C$10:$C$13,4)))))</f>
        <v/>
      </c>
      <c r="H174" s="21">
        <f>IF($G174="","",IF($F174="обещание",'Настройки'!$C$16,IF($C174&gt;='Настройки'!$C$4,IFERROR(INDEX('Настройки'!$D$10:$D$13,MATCH($E174,'Настройки'!$B$10:$B$13,0)),INDEX('Настройки'!$D$10:$D$13,4)),IF('Настройки'!$C$4-$C174&gt;90,'Настройки'!$C$18,IFERROR(INDEX('Настройки'!$D$10:$D$13,MATCH($E174,'Настройки'!$B$10:$B$13,0)),INDEX('Настройки'!$D$10:$D$13,4))*'Настройки'!$C$17))))</f>
        <v/>
      </c>
      <c r="I174" s="22">
        <f>IF($G174="","",$D174*$H174)</f>
        <v/>
      </c>
      <c r="J174" s="23">
        <f>IF(OR($C174="",$D174=""),"",MAX(1,INT(($C174-'Настройки'!$C$4)/7)+1))</f>
        <v/>
      </c>
      <c r="K174" s="23">
        <f>IF($G174="","",INT(($G174-'Настройки'!$C$4)/7)+1)</f>
        <v/>
      </c>
    </row>
    <row r="175">
      <c r="A175" s="2" t="n"/>
      <c r="B175" s="2" t="n"/>
      <c r="C175" s="24" t="n"/>
      <c r="D175" s="25" t="n"/>
      <c r="E175" s="2" t="n"/>
      <c r="F175" s="2" t="n"/>
      <c r="G175" s="20">
        <f>IF(OR($C175="",$D175=""),"",IF($F175="обещание",$C175,IF($C175&gt;='Настройки'!$C$4,$C175+IFERROR(INDEX('Настройки'!$C$10:$C$13,MATCH($E175,'Настройки'!$B$10:$B$13,0)),INDEX('Настройки'!$C$10:$C$13,4)),'Настройки'!$C$4+IFERROR(INDEX('Настройки'!$C$10:$C$13,MATCH($E175,'Настройки'!$B$10:$B$13,0)),INDEX('Настройки'!$C$10:$C$13,4)))))</f>
        <v/>
      </c>
      <c r="H175" s="21">
        <f>IF($G175="","",IF($F175="обещание",'Настройки'!$C$16,IF($C175&gt;='Настройки'!$C$4,IFERROR(INDEX('Настройки'!$D$10:$D$13,MATCH($E175,'Настройки'!$B$10:$B$13,0)),INDEX('Настройки'!$D$10:$D$13,4)),IF('Настройки'!$C$4-$C175&gt;90,'Настройки'!$C$18,IFERROR(INDEX('Настройки'!$D$10:$D$13,MATCH($E175,'Настройки'!$B$10:$B$13,0)),INDEX('Настройки'!$D$10:$D$13,4))*'Настройки'!$C$17))))</f>
        <v/>
      </c>
      <c r="I175" s="22">
        <f>IF($G175="","",$D175*$H175)</f>
        <v/>
      </c>
      <c r="J175" s="23">
        <f>IF(OR($C175="",$D175=""),"",MAX(1,INT(($C175-'Настройки'!$C$4)/7)+1))</f>
        <v/>
      </c>
      <c r="K175" s="23">
        <f>IF($G175="","",INT(($G175-'Настройки'!$C$4)/7)+1)</f>
        <v/>
      </c>
    </row>
    <row r="176">
      <c r="A176" s="2" t="n"/>
      <c r="B176" s="2" t="n"/>
      <c r="C176" s="24" t="n"/>
      <c r="D176" s="25" t="n"/>
      <c r="E176" s="2" t="n"/>
      <c r="F176" s="2" t="n"/>
      <c r="G176" s="20">
        <f>IF(OR($C176="",$D176=""),"",IF($F176="обещание",$C176,IF($C176&gt;='Настройки'!$C$4,$C176+IFERROR(INDEX('Настройки'!$C$10:$C$13,MATCH($E176,'Настройки'!$B$10:$B$13,0)),INDEX('Настройки'!$C$10:$C$13,4)),'Настройки'!$C$4+IFERROR(INDEX('Настройки'!$C$10:$C$13,MATCH($E176,'Настройки'!$B$10:$B$13,0)),INDEX('Настройки'!$C$10:$C$13,4)))))</f>
        <v/>
      </c>
      <c r="H176" s="21">
        <f>IF($G176="","",IF($F176="обещание",'Настройки'!$C$16,IF($C176&gt;='Настройки'!$C$4,IFERROR(INDEX('Настройки'!$D$10:$D$13,MATCH($E176,'Настройки'!$B$10:$B$13,0)),INDEX('Настройки'!$D$10:$D$13,4)),IF('Настройки'!$C$4-$C176&gt;90,'Настройки'!$C$18,IFERROR(INDEX('Настройки'!$D$10:$D$13,MATCH($E176,'Настройки'!$B$10:$B$13,0)),INDEX('Настройки'!$D$10:$D$13,4))*'Настройки'!$C$17))))</f>
        <v/>
      </c>
      <c r="I176" s="22">
        <f>IF($G176="","",$D176*$H176)</f>
        <v/>
      </c>
      <c r="J176" s="23">
        <f>IF(OR($C176="",$D176=""),"",MAX(1,INT(($C176-'Настройки'!$C$4)/7)+1))</f>
        <v/>
      </c>
      <c r="K176" s="23">
        <f>IF($G176="","",INT(($G176-'Настройки'!$C$4)/7)+1)</f>
        <v/>
      </c>
    </row>
    <row r="177">
      <c r="A177" s="2" t="n"/>
      <c r="B177" s="2" t="n"/>
      <c r="C177" s="24" t="n"/>
      <c r="D177" s="25" t="n"/>
      <c r="E177" s="2" t="n"/>
      <c r="F177" s="2" t="n"/>
      <c r="G177" s="20">
        <f>IF(OR($C177="",$D177=""),"",IF($F177="обещание",$C177,IF($C177&gt;='Настройки'!$C$4,$C177+IFERROR(INDEX('Настройки'!$C$10:$C$13,MATCH($E177,'Настройки'!$B$10:$B$13,0)),INDEX('Настройки'!$C$10:$C$13,4)),'Настройки'!$C$4+IFERROR(INDEX('Настройки'!$C$10:$C$13,MATCH($E177,'Настройки'!$B$10:$B$13,0)),INDEX('Настройки'!$C$10:$C$13,4)))))</f>
        <v/>
      </c>
      <c r="H177" s="21">
        <f>IF($G177="","",IF($F177="обещание",'Настройки'!$C$16,IF($C177&gt;='Настройки'!$C$4,IFERROR(INDEX('Настройки'!$D$10:$D$13,MATCH($E177,'Настройки'!$B$10:$B$13,0)),INDEX('Настройки'!$D$10:$D$13,4)),IF('Настройки'!$C$4-$C177&gt;90,'Настройки'!$C$18,IFERROR(INDEX('Настройки'!$D$10:$D$13,MATCH($E177,'Настройки'!$B$10:$B$13,0)),INDEX('Настройки'!$D$10:$D$13,4))*'Настройки'!$C$17))))</f>
        <v/>
      </c>
      <c r="I177" s="22">
        <f>IF($G177="","",$D177*$H177)</f>
        <v/>
      </c>
      <c r="J177" s="23">
        <f>IF(OR($C177="",$D177=""),"",MAX(1,INT(($C177-'Настройки'!$C$4)/7)+1))</f>
        <v/>
      </c>
      <c r="K177" s="23">
        <f>IF($G177="","",INT(($G177-'Настройки'!$C$4)/7)+1)</f>
        <v/>
      </c>
    </row>
    <row r="178">
      <c r="A178" s="2" t="n"/>
      <c r="B178" s="2" t="n"/>
      <c r="C178" s="24" t="n"/>
      <c r="D178" s="25" t="n"/>
      <c r="E178" s="2" t="n"/>
      <c r="F178" s="2" t="n"/>
      <c r="G178" s="20">
        <f>IF(OR($C178="",$D178=""),"",IF($F178="обещание",$C178,IF($C178&gt;='Настройки'!$C$4,$C178+IFERROR(INDEX('Настройки'!$C$10:$C$13,MATCH($E178,'Настройки'!$B$10:$B$13,0)),INDEX('Настройки'!$C$10:$C$13,4)),'Настройки'!$C$4+IFERROR(INDEX('Настройки'!$C$10:$C$13,MATCH($E178,'Настройки'!$B$10:$B$13,0)),INDEX('Настройки'!$C$10:$C$13,4)))))</f>
        <v/>
      </c>
      <c r="H178" s="21">
        <f>IF($G178="","",IF($F178="обещание",'Настройки'!$C$16,IF($C178&gt;='Настройки'!$C$4,IFERROR(INDEX('Настройки'!$D$10:$D$13,MATCH($E178,'Настройки'!$B$10:$B$13,0)),INDEX('Настройки'!$D$10:$D$13,4)),IF('Настройки'!$C$4-$C178&gt;90,'Настройки'!$C$18,IFERROR(INDEX('Настройки'!$D$10:$D$13,MATCH($E178,'Настройки'!$B$10:$B$13,0)),INDEX('Настройки'!$D$10:$D$13,4))*'Настройки'!$C$17))))</f>
        <v/>
      </c>
      <c r="I178" s="22">
        <f>IF($G178="","",$D178*$H178)</f>
        <v/>
      </c>
      <c r="J178" s="23">
        <f>IF(OR($C178="",$D178=""),"",MAX(1,INT(($C178-'Настройки'!$C$4)/7)+1))</f>
        <v/>
      </c>
      <c r="K178" s="23">
        <f>IF($G178="","",INT(($G178-'Настройки'!$C$4)/7)+1)</f>
        <v/>
      </c>
    </row>
    <row r="179">
      <c r="A179" s="2" t="n"/>
      <c r="B179" s="2" t="n"/>
      <c r="C179" s="24" t="n"/>
      <c r="D179" s="25" t="n"/>
      <c r="E179" s="2" t="n"/>
      <c r="F179" s="2" t="n"/>
      <c r="G179" s="20">
        <f>IF(OR($C179="",$D179=""),"",IF($F179="обещание",$C179,IF($C179&gt;='Настройки'!$C$4,$C179+IFERROR(INDEX('Настройки'!$C$10:$C$13,MATCH($E179,'Настройки'!$B$10:$B$13,0)),INDEX('Настройки'!$C$10:$C$13,4)),'Настройки'!$C$4+IFERROR(INDEX('Настройки'!$C$10:$C$13,MATCH($E179,'Настройки'!$B$10:$B$13,0)),INDEX('Настройки'!$C$10:$C$13,4)))))</f>
        <v/>
      </c>
      <c r="H179" s="21">
        <f>IF($G179="","",IF($F179="обещание",'Настройки'!$C$16,IF($C179&gt;='Настройки'!$C$4,IFERROR(INDEX('Настройки'!$D$10:$D$13,MATCH($E179,'Настройки'!$B$10:$B$13,0)),INDEX('Настройки'!$D$10:$D$13,4)),IF('Настройки'!$C$4-$C179&gt;90,'Настройки'!$C$18,IFERROR(INDEX('Настройки'!$D$10:$D$13,MATCH($E179,'Настройки'!$B$10:$B$13,0)),INDEX('Настройки'!$D$10:$D$13,4))*'Настройки'!$C$17))))</f>
        <v/>
      </c>
      <c r="I179" s="22">
        <f>IF($G179="","",$D179*$H179)</f>
        <v/>
      </c>
      <c r="J179" s="23">
        <f>IF(OR($C179="",$D179=""),"",MAX(1,INT(($C179-'Настройки'!$C$4)/7)+1))</f>
        <v/>
      </c>
      <c r="K179" s="23">
        <f>IF($G179="","",INT(($G179-'Настройки'!$C$4)/7)+1)</f>
        <v/>
      </c>
    </row>
    <row r="180">
      <c r="A180" s="2" t="n"/>
      <c r="B180" s="2" t="n"/>
      <c r="C180" s="24" t="n"/>
      <c r="D180" s="25" t="n"/>
      <c r="E180" s="2" t="n"/>
      <c r="F180" s="2" t="n"/>
      <c r="G180" s="20">
        <f>IF(OR($C180="",$D180=""),"",IF($F180="обещание",$C180,IF($C180&gt;='Настройки'!$C$4,$C180+IFERROR(INDEX('Настройки'!$C$10:$C$13,MATCH($E180,'Настройки'!$B$10:$B$13,0)),INDEX('Настройки'!$C$10:$C$13,4)),'Настройки'!$C$4+IFERROR(INDEX('Настройки'!$C$10:$C$13,MATCH($E180,'Настройки'!$B$10:$B$13,0)),INDEX('Настройки'!$C$10:$C$13,4)))))</f>
        <v/>
      </c>
      <c r="H180" s="21">
        <f>IF($G180="","",IF($F180="обещание",'Настройки'!$C$16,IF($C180&gt;='Настройки'!$C$4,IFERROR(INDEX('Настройки'!$D$10:$D$13,MATCH($E180,'Настройки'!$B$10:$B$13,0)),INDEX('Настройки'!$D$10:$D$13,4)),IF('Настройки'!$C$4-$C180&gt;90,'Настройки'!$C$18,IFERROR(INDEX('Настройки'!$D$10:$D$13,MATCH($E180,'Настройки'!$B$10:$B$13,0)),INDEX('Настройки'!$D$10:$D$13,4))*'Настройки'!$C$17))))</f>
        <v/>
      </c>
      <c r="I180" s="22">
        <f>IF($G180="","",$D180*$H180)</f>
        <v/>
      </c>
      <c r="J180" s="23">
        <f>IF(OR($C180="",$D180=""),"",MAX(1,INT(($C180-'Настройки'!$C$4)/7)+1))</f>
        <v/>
      </c>
      <c r="K180" s="23">
        <f>IF($G180="","",INT(($G180-'Настройки'!$C$4)/7)+1)</f>
        <v/>
      </c>
    </row>
    <row r="181">
      <c r="A181" s="2" t="n"/>
      <c r="B181" s="2" t="n"/>
      <c r="C181" s="24" t="n"/>
      <c r="D181" s="25" t="n"/>
      <c r="E181" s="2" t="n"/>
      <c r="F181" s="2" t="n"/>
      <c r="G181" s="20">
        <f>IF(OR($C181="",$D181=""),"",IF($F181="обещание",$C181,IF($C181&gt;='Настройки'!$C$4,$C181+IFERROR(INDEX('Настройки'!$C$10:$C$13,MATCH($E181,'Настройки'!$B$10:$B$13,0)),INDEX('Настройки'!$C$10:$C$13,4)),'Настройки'!$C$4+IFERROR(INDEX('Настройки'!$C$10:$C$13,MATCH($E181,'Настройки'!$B$10:$B$13,0)),INDEX('Настройки'!$C$10:$C$13,4)))))</f>
        <v/>
      </c>
      <c r="H181" s="21">
        <f>IF($G181="","",IF($F181="обещание",'Настройки'!$C$16,IF($C181&gt;='Настройки'!$C$4,IFERROR(INDEX('Настройки'!$D$10:$D$13,MATCH($E181,'Настройки'!$B$10:$B$13,0)),INDEX('Настройки'!$D$10:$D$13,4)),IF('Настройки'!$C$4-$C181&gt;90,'Настройки'!$C$18,IFERROR(INDEX('Настройки'!$D$10:$D$13,MATCH($E181,'Настройки'!$B$10:$B$13,0)),INDEX('Настройки'!$D$10:$D$13,4))*'Настройки'!$C$17))))</f>
        <v/>
      </c>
      <c r="I181" s="22">
        <f>IF($G181="","",$D181*$H181)</f>
        <v/>
      </c>
      <c r="J181" s="23">
        <f>IF(OR($C181="",$D181=""),"",MAX(1,INT(($C181-'Настройки'!$C$4)/7)+1))</f>
        <v/>
      </c>
      <c r="K181" s="23">
        <f>IF($G181="","",INT(($G181-'Настройки'!$C$4)/7)+1)</f>
        <v/>
      </c>
    </row>
    <row r="182">
      <c r="A182" s="2" t="n"/>
      <c r="B182" s="2" t="n"/>
      <c r="C182" s="24" t="n"/>
      <c r="D182" s="25" t="n"/>
      <c r="E182" s="2" t="n"/>
      <c r="F182" s="2" t="n"/>
      <c r="G182" s="20">
        <f>IF(OR($C182="",$D182=""),"",IF($F182="обещание",$C182,IF($C182&gt;='Настройки'!$C$4,$C182+IFERROR(INDEX('Настройки'!$C$10:$C$13,MATCH($E182,'Настройки'!$B$10:$B$13,0)),INDEX('Настройки'!$C$10:$C$13,4)),'Настройки'!$C$4+IFERROR(INDEX('Настройки'!$C$10:$C$13,MATCH($E182,'Настройки'!$B$10:$B$13,0)),INDEX('Настройки'!$C$10:$C$13,4)))))</f>
        <v/>
      </c>
      <c r="H182" s="21">
        <f>IF($G182="","",IF($F182="обещание",'Настройки'!$C$16,IF($C182&gt;='Настройки'!$C$4,IFERROR(INDEX('Настройки'!$D$10:$D$13,MATCH($E182,'Настройки'!$B$10:$B$13,0)),INDEX('Настройки'!$D$10:$D$13,4)),IF('Настройки'!$C$4-$C182&gt;90,'Настройки'!$C$18,IFERROR(INDEX('Настройки'!$D$10:$D$13,MATCH($E182,'Настройки'!$B$10:$B$13,0)),INDEX('Настройки'!$D$10:$D$13,4))*'Настройки'!$C$17))))</f>
        <v/>
      </c>
      <c r="I182" s="22">
        <f>IF($G182="","",$D182*$H182)</f>
        <v/>
      </c>
      <c r="J182" s="23">
        <f>IF(OR($C182="",$D182=""),"",MAX(1,INT(($C182-'Настройки'!$C$4)/7)+1))</f>
        <v/>
      </c>
      <c r="K182" s="23">
        <f>IF($G182="","",INT(($G182-'Настройки'!$C$4)/7)+1)</f>
        <v/>
      </c>
    </row>
    <row r="183">
      <c r="A183" s="2" t="n"/>
      <c r="B183" s="2" t="n"/>
      <c r="C183" s="24" t="n"/>
      <c r="D183" s="25" t="n"/>
      <c r="E183" s="2" t="n"/>
      <c r="F183" s="2" t="n"/>
      <c r="G183" s="20">
        <f>IF(OR($C183="",$D183=""),"",IF($F183="обещание",$C183,IF($C183&gt;='Настройки'!$C$4,$C183+IFERROR(INDEX('Настройки'!$C$10:$C$13,MATCH($E183,'Настройки'!$B$10:$B$13,0)),INDEX('Настройки'!$C$10:$C$13,4)),'Настройки'!$C$4+IFERROR(INDEX('Настройки'!$C$10:$C$13,MATCH($E183,'Настройки'!$B$10:$B$13,0)),INDEX('Настройки'!$C$10:$C$13,4)))))</f>
        <v/>
      </c>
      <c r="H183" s="21">
        <f>IF($G183="","",IF($F183="обещание",'Настройки'!$C$16,IF($C183&gt;='Настройки'!$C$4,IFERROR(INDEX('Настройки'!$D$10:$D$13,MATCH($E183,'Настройки'!$B$10:$B$13,0)),INDEX('Настройки'!$D$10:$D$13,4)),IF('Настройки'!$C$4-$C183&gt;90,'Настройки'!$C$18,IFERROR(INDEX('Настройки'!$D$10:$D$13,MATCH($E183,'Настройки'!$B$10:$B$13,0)),INDEX('Настройки'!$D$10:$D$13,4))*'Настройки'!$C$17))))</f>
        <v/>
      </c>
      <c r="I183" s="22">
        <f>IF($G183="","",$D183*$H183)</f>
        <v/>
      </c>
      <c r="J183" s="23">
        <f>IF(OR($C183="",$D183=""),"",MAX(1,INT(($C183-'Настройки'!$C$4)/7)+1))</f>
        <v/>
      </c>
      <c r="K183" s="23">
        <f>IF($G183="","",INT(($G183-'Настройки'!$C$4)/7)+1)</f>
        <v/>
      </c>
    </row>
    <row r="184">
      <c r="A184" s="2" t="n"/>
      <c r="B184" s="2" t="n"/>
      <c r="C184" s="24" t="n"/>
      <c r="D184" s="25" t="n"/>
      <c r="E184" s="2" t="n"/>
      <c r="F184" s="2" t="n"/>
      <c r="G184" s="20">
        <f>IF(OR($C184="",$D184=""),"",IF($F184="обещание",$C184,IF($C184&gt;='Настройки'!$C$4,$C184+IFERROR(INDEX('Настройки'!$C$10:$C$13,MATCH($E184,'Настройки'!$B$10:$B$13,0)),INDEX('Настройки'!$C$10:$C$13,4)),'Настройки'!$C$4+IFERROR(INDEX('Настройки'!$C$10:$C$13,MATCH($E184,'Настройки'!$B$10:$B$13,0)),INDEX('Настройки'!$C$10:$C$13,4)))))</f>
        <v/>
      </c>
      <c r="H184" s="21">
        <f>IF($G184="","",IF($F184="обещание",'Настройки'!$C$16,IF($C184&gt;='Настройки'!$C$4,IFERROR(INDEX('Настройки'!$D$10:$D$13,MATCH($E184,'Настройки'!$B$10:$B$13,0)),INDEX('Настройки'!$D$10:$D$13,4)),IF('Настройки'!$C$4-$C184&gt;90,'Настройки'!$C$18,IFERROR(INDEX('Настройки'!$D$10:$D$13,MATCH($E184,'Настройки'!$B$10:$B$13,0)),INDEX('Настройки'!$D$10:$D$13,4))*'Настройки'!$C$17))))</f>
        <v/>
      </c>
      <c r="I184" s="22">
        <f>IF($G184="","",$D184*$H184)</f>
        <v/>
      </c>
      <c r="J184" s="23">
        <f>IF(OR($C184="",$D184=""),"",MAX(1,INT(($C184-'Настройки'!$C$4)/7)+1))</f>
        <v/>
      </c>
      <c r="K184" s="23">
        <f>IF($G184="","",INT(($G184-'Настройки'!$C$4)/7)+1)</f>
        <v/>
      </c>
    </row>
    <row r="185">
      <c r="A185" s="2" t="n"/>
      <c r="B185" s="2" t="n"/>
      <c r="C185" s="24" t="n"/>
      <c r="D185" s="25" t="n"/>
      <c r="E185" s="2" t="n"/>
      <c r="F185" s="2" t="n"/>
      <c r="G185" s="20">
        <f>IF(OR($C185="",$D185=""),"",IF($F185="обещание",$C185,IF($C185&gt;='Настройки'!$C$4,$C185+IFERROR(INDEX('Настройки'!$C$10:$C$13,MATCH($E185,'Настройки'!$B$10:$B$13,0)),INDEX('Настройки'!$C$10:$C$13,4)),'Настройки'!$C$4+IFERROR(INDEX('Настройки'!$C$10:$C$13,MATCH($E185,'Настройки'!$B$10:$B$13,0)),INDEX('Настройки'!$C$10:$C$13,4)))))</f>
        <v/>
      </c>
      <c r="H185" s="21">
        <f>IF($G185="","",IF($F185="обещание",'Настройки'!$C$16,IF($C185&gt;='Настройки'!$C$4,IFERROR(INDEX('Настройки'!$D$10:$D$13,MATCH($E185,'Настройки'!$B$10:$B$13,0)),INDEX('Настройки'!$D$10:$D$13,4)),IF('Настройки'!$C$4-$C185&gt;90,'Настройки'!$C$18,IFERROR(INDEX('Настройки'!$D$10:$D$13,MATCH($E185,'Настройки'!$B$10:$B$13,0)),INDEX('Настройки'!$D$10:$D$13,4))*'Настройки'!$C$17))))</f>
        <v/>
      </c>
      <c r="I185" s="22">
        <f>IF($G185="","",$D185*$H185)</f>
        <v/>
      </c>
      <c r="J185" s="23">
        <f>IF(OR($C185="",$D185=""),"",MAX(1,INT(($C185-'Настройки'!$C$4)/7)+1))</f>
        <v/>
      </c>
      <c r="K185" s="23">
        <f>IF($G185="","",INT(($G185-'Настройки'!$C$4)/7)+1)</f>
        <v/>
      </c>
    </row>
    <row r="186">
      <c r="A186" s="2" t="n"/>
      <c r="B186" s="2" t="n"/>
      <c r="C186" s="24" t="n"/>
      <c r="D186" s="25" t="n"/>
      <c r="E186" s="2" t="n"/>
      <c r="F186" s="2" t="n"/>
      <c r="G186" s="20">
        <f>IF(OR($C186="",$D186=""),"",IF($F186="обещание",$C186,IF($C186&gt;='Настройки'!$C$4,$C186+IFERROR(INDEX('Настройки'!$C$10:$C$13,MATCH($E186,'Настройки'!$B$10:$B$13,0)),INDEX('Настройки'!$C$10:$C$13,4)),'Настройки'!$C$4+IFERROR(INDEX('Настройки'!$C$10:$C$13,MATCH($E186,'Настройки'!$B$10:$B$13,0)),INDEX('Настройки'!$C$10:$C$13,4)))))</f>
        <v/>
      </c>
      <c r="H186" s="21">
        <f>IF($G186="","",IF($F186="обещание",'Настройки'!$C$16,IF($C186&gt;='Настройки'!$C$4,IFERROR(INDEX('Настройки'!$D$10:$D$13,MATCH($E186,'Настройки'!$B$10:$B$13,0)),INDEX('Настройки'!$D$10:$D$13,4)),IF('Настройки'!$C$4-$C186&gt;90,'Настройки'!$C$18,IFERROR(INDEX('Настройки'!$D$10:$D$13,MATCH($E186,'Настройки'!$B$10:$B$13,0)),INDEX('Настройки'!$D$10:$D$13,4))*'Настройки'!$C$17))))</f>
        <v/>
      </c>
      <c r="I186" s="22">
        <f>IF($G186="","",$D186*$H186)</f>
        <v/>
      </c>
      <c r="J186" s="23">
        <f>IF(OR($C186="",$D186=""),"",MAX(1,INT(($C186-'Настройки'!$C$4)/7)+1))</f>
        <v/>
      </c>
      <c r="K186" s="23">
        <f>IF($G186="","",INT(($G186-'Настройки'!$C$4)/7)+1)</f>
        <v/>
      </c>
    </row>
    <row r="187">
      <c r="A187" s="2" t="n"/>
      <c r="B187" s="2" t="n"/>
      <c r="C187" s="24" t="n"/>
      <c r="D187" s="25" t="n"/>
      <c r="E187" s="2" t="n"/>
      <c r="F187" s="2" t="n"/>
      <c r="G187" s="20">
        <f>IF(OR($C187="",$D187=""),"",IF($F187="обещание",$C187,IF($C187&gt;='Настройки'!$C$4,$C187+IFERROR(INDEX('Настройки'!$C$10:$C$13,MATCH($E187,'Настройки'!$B$10:$B$13,0)),INDEX('Настройки'!$C$10:$C$13,4)),'Настройки'!$C$4+IFERROR(INDEX('Настройки'!$C$10:$C$13,MATCH($E187,'Настройки'!$B$10:$B$13,0)),INDEX('Настройки'!$C$10:$C$13,4)))))</f>
        <v/>
      </c>
      <c r="H187" s="21">
        <f>IF($G187="","",IF($F187="обещание",'Настройки'!$C$16,IF($C187&gt;='Настройки'!$C$4,IFERROR(INDEX('Настройки'!$D$10:$D$13,MATCH($E187,'Настройки'!$B$10:$B$13,0)),INDEX('Настройки'!$D$10:$D$13,4)),IF('Настройки'!$C$4-$C187&gt;90,'Настройки'!$C$18,IFERROR(INDEX('Настройки'!$D$10:$D$13,MATCH($E187,'Настройки'!$B$10:$B$13,0)),INDEX('Настройки'!$D$10:$D$13,4))*'Настройки'!$C$17))))</f>
        <v/>
      </c>
      <c r="I187" s="22">
        <f>IF($G187="","",$D187*$H187)</f>
        <v/>
      </c>
      <c r="J187" s="23">
        <f>IF(OR($C187="",$D187=""),"",MAX(1,INT(($C187-'Настройки'!$C$4)/7)+1))</f>
        <v/>
      </c>
      <c r="K187" s="23">
        <f>IF($G187="","",INT(($G187-'Настройки'!$C$4)/7)+1)</f>
        <v/>
      </c>
    </row>
    <row r="188">
      <c r="A188" s="2" t="n"/>
      <c r="B188" s="2" t="n"/>
      <c r="C188" s="24" t="n"/>
      <c r="D188" s="25" t="n"/>
      <c r="E188" s="2" t="n"/>
      <c r="F188" s="2" t="n"/>
      <c r="G188" s="20">
        <f>IF(OR($C188="",$D188=""),"",IF($F188="обещание",$C188,IF($C188&gt;='Настройки'!$C$4,$C188+IFERROR(INDEX('Настройки'!$C$10:$C$13,MATCH($E188,'Настройки'!$B$10:$B$13,0)),INDEX('Настройки'!$C$10:$C$13,4)),'Настройки'!$C$4+IFERROR(INDEX('Настройки'!$C$10:$C$13,MATCH($E188,'Настройки'!$B$10:$B$13,0)),INDEX('Настройки'!$C$10:$C$13,4)))))</f>
        <v/>
      </c>
      <c r="H188" s="21">
        <f>IF($G188="","",IF($F188="обещание",'Настройки'!$C$16,IF($C188&gt;='Настройки'!$C$4,IFERROR(INDEX('Настройки'!$D$10:$D$13,MATCH($E188,'Настройки'!$B$10:$B$13,0)),INDEX('Настройки'!$D$10:$D$13,4)),IF('Настройки'!$C$4-$C188&gt;90,'Настройки'!$C$18,IFERROR(INDEX('Настройки'!$D$10:$D$13,MATCH($E188,'Настройки'!$B$10:$B$13,0)),INDEX('Настройки'!$D$10:$D$13,4))*'Настройки'!$C$17))))</f>
        <v/>
      </c>
      <c r="I188" s="22">
        <f>IF($G188="","",$D188*$H188)</f>
        <v/>
      </c>
      <c r="J188" s="23">
        <f>IF(OR($C188="",$D188=""),"",MAX(1,INT(($C188-'Настройки'!$C$4)/7)+1))</f>
        <v/>
      </c>
      <c r="K188" s="23">
        <f>IF($G188="","",INT(($G188-'Настройки'!$C$4)/7)+1)</f>
        <v/>
      </c>
    </row>
    <row r="189">
      <c r="A189" s="2" t="n"/>
      <c r="B189" s="2" t="n"/>
      <c r="C189" s="24" t="n"/>
      <c r="D189" s="25" t="n"/>
      <c r="E189" s="2" t="n"/>
      <c r="F189" s="2" t="n"/>
      <c r="G189" s="20">
        <f>IF(OR($C189="",$D189=""),"",IF($F189="обещание",$C189,IF($C189&gt;='Настройки'!$C$4,$C189+IFERROR(INDEX('Настройки'!$C$10:$C$13,MATCH($E189,'Настройки'!$B$10:$B$13,0)),INDEX('Настройки'!$C$10:$C$13,4)),'Настройки'!$C$4+IFERROR(INDEX('Настройки'!$C$10:$C$13,MATCH($E189,'Настройки'!$B$10:$B$13,0)),INDEX('Настройки'!$C$10:$C$13,4)))))</f>
        <v/>
      </c>
      <c r="H189" s="21">
        <f>IF($G189="","",IF($F189="обещание",'Настройки'!$C$16,IF($C189&gt;='Настройки'!$C$4,IFERROR(INDEX('Настройки'!$D$10:$D$13,MATCH($E189,'Настройки'!$B$10:$B$13,0)),INDEX('Настройки'!$D$10:$D$13,4)),IF('Настройки'!$C$4-$C189&gt;90,'Настройки'!$C$18,IFERROR(INDEX('Настройки'!$D$10:$D$13,MATCH($E189,'Настройки'!$B$10:$B$13,0)),INDEX('Настройки'!$D$10:$D$13,4))*'Настройки'!$C$17))))</f>
        <v/>
      </c>
      <c r="I189" s="22">
        <f>IF($G189="","",$D189*$H189)</f>
        <v/>
      </c>
      <c r="J189" s="23">
        <f>IF(OR($C189="",$D189=""),"",MAX(1,INT(($C189-'Настройки'!$C$4)/7)+1))</f>
        <v/>
      </c>
      <c r="K189" s="23">
        <f>IF($G189="","",INT(($G189-'Настройки'!$C$4)/7)+1)</f>
        <v/>
      </c>
    </row>
    <row r="190">
      <c r="A190" s="2" t="n"/>
      <c r="B190" s="2" t="n"/>
      <c r="C190" s="24" t="n"/>
      <c r="D190" s="25" t="n"/>
      <c r="E190" s="2" t="n"/>
      <c r="F190" s="2" t="n"/>
      <c r="G190" s="20">
        <f>IF(OR($C190="",$D190=""),"",IF($F190="обещание",$C190,IF($C190&gt;='Настройки'!$C$4,$C190+IFERROR(INDEX('Настройки'!$C$10:$C$13,MATCH($E190,'Настройки'!$B$10:$B$13,0)),INDEX('Настройки'!$C$10:$C$13,4)),'Настройки'!$C$4+IFERROR(INDEX('Настройки'!$C$10:$C$13,MATCH($E190,'Настройки'!$B$10:$B$13,0)),INDEX('Настройки'!$C$10:$C$13,4)))))</f>
        <v/>
      </c>
      <c r="H190" s="21">
        <f>IF($G190="","",IF($F190="обещание",'Настройки'!$C$16,IF($C190&gt;='Настройки'!$C$4,IFERROR(INDEX('Настройки'!$D$10:$D$13,MATCH($E190,'Настройки'!$B$10:$B$13,0)),INDEX('Настройки'!$D$10:$D$13,4)),IF('Настройки'!$C$4-$C190&gt;90,'Настройки'!$C$18,IFERROR(INDEX('Настройки'!$D$10:$D$13,MATCH($E190,'Настройки'!$B$10:$B$13,0)),INDEX('Настройки'!$D$10:$D$13,4))*'Настройки'!$C$17))))</f>
        <v/>
      </c>
      <c r="I190" s="22">
        <f>IF($G190="","",$D190*$H190)</f>
        <v/>
      </c>
      <c r="J190" s="23">
        <f>IF(OR($C190="",$D190=""),"",MAX(1,INT(($C190-'Настройки'!$C$4)/7)+1))</f>
        <v/>
      </c>
      <c r="K190" s="23">
        <f>IF($G190="","",INT(($G190-'Настройки'!$C$4)/7)+1)</f>
        <v/>
      </c>
    </row>
    <row r="191">
      <c r="A191" s="2" t="n"/>
      <c r="B191" s="2" t="n"/>
      <c r="C191" s="24" t="n"/>
      <c r="D191" s="25" t="n"/>
      <c r="E191" s="2" t="n"/>
      <c r="F191" s="2" t="n"/>
      <c r="G191" s="20">
        <f>IF(OR($C191="",$D191=""),"",IF($F191="обещание",$C191,IF($C191&gt;='Настройки'!$C$4,$C191+IFERROR(INDEX('Настройки'!$C$10:$C$13,MATCH($E191,'Настройки'!$B$10:$B$13,0)),INDEX('Настройки'!$C$10:$C$13,4)),'Настройки'!$C$4+IFERROR(INDEX('Настройки'!$C$10:$C$13,MATCH($E191,'Настройки'!$B$10:$B$13,0)),INDEX('Настройки'!$C$10:$C$13,4)))))</f>
        <v/>
      </c>
      <c r="H191" s="21">
        <f>IF($G191="","",IF($F191="обещание",'Настройки'!$C$16,IF($C191&gt;='Настройки'!$C$4,IFERROR(INDEX('Настройки'!$D$10:$D$13,MATCH($E191,'Настройки'!$B$10:$B$13,0)),INDEX('Настройки'!$D$10:$D$13,4)),IF('Настройки'!$C$4-$C191&gt;90,'Настройки'!$C$18,IFERROR(INDEX('Настройки'!$D$10:$D$13,MATCH($E191,'Настройки'!$B$10:$B$13,0)),INDEX('Настройки'!$D$10:$D$13,4))*'Настройки'!$C$17))))</f>
        <v/>
      </c>
      <c r="I191" s="22">
        <f>IF($G191="","",$D191*$H191)</f>
        <v/>
      </c>
      <c r="J191" s="23">
        <f>IF(OR($C191="",$D191=""),"",MAX(1,INT(($C191-'Настройки'!$C$4)/7)+1))</f>
        <v/>
      </c>
      <c r="K191" s="23">
        <f>IF($G191="","",INT(($G191-'Настройки'!$C$4)/7)+1)</f>
        <v/>
      </c>
    </row>
    <row r="192">
      <c r="A192" s="2" t="n"/>
      <c r="B192" s="2" t="n"/>
      <c r="C192" s="24" t="n"/>
      <c r="D192" s="25" t="n"/>
      <c r="E192" s="2" t="n"/>
      <c r="F192" s="2" t="n"/>
      <c r="G192" s="20">
        <f>IF(OR($C192="",$D192=""),"",IF($F192="обещание",$C192,IF($C192&gt;='Настройки'!$C$4,$C192+IFERROR(INDEX('Настройки'!$C$10:$C$13,MATCH($E192,'Настройки'!$B$10:$B$13,0)),INDEX('Настройки'!$C$10:$C$13,4)),'Настройки'!$C$4+IFERROR(INDEX('Настройки'!$C$10:$C$13,MATCH($E192,'Настройки'!$B$10:$B$13,0)),INDEX('Настройки'!$C$10:$C$13,4)))))</f>
        <v/>
      </c>
      <c r="H192" s="21">
        <f>IF($G192="","",IF($F192="обещание",'Настройки'!$C$16,IF($C192&gt;='Настройки'!$C$4,IFERROR(INDEX('Настройки'!$D$10:$D$13,MATCH($E192,'Настройки'!$B$10:$B$13,0)),INDEX('Настройки'!$D$10:$D$13,4)),IF('Настройки'!$C$4-$C192&gt;90,'Настройки'!$C$18,IFERROR(INDEX('Настройки'!$D$10:$D$13,MATCH($E192,'Настройки'!$B$10:$B$13,0)),INDEX('Настройки'!$D$10:$D$13,4))*'Настройки'!$C$17))))</f>
        <v/>
      </c>
      <c r="I192" s="22">
        <f>IF($G192="","",$D192*$H192)</f>
        <v/>
      </c>
      <c r="J192" s="23">
        <f>IF(OR($C192="",$D192=""),"",MAX(1,INT(($C192-'Настройки'!$C$4)/7)+1))</f>
        <v/>
      </c>
      <c r="K192" s="23">
        <f>IF($G192="","",INT(($G192-'Настройки'!$C$4)/7)+1)</f>
        <v/>
      </c>
    </row>
    <row r="193">
      <c r="A193" s="2" t="n"/>
      <c r="B193" s="2" t="n"/>
      <c r="C193" s="24" t="n"/>
      <c r="D193" s="25" t="n"/>
      <c r="E193" s="2" t="n"/>
      <c r="F193" s="2" t="n"/>
      <c r="G193" s="20">
        <f>IF(OR($C193="",$D193=""),"",IF($F193="обещание",$C193,IF($C193&gt;='Настройки'!$C$4,$C193+IFERROR(INDEX('Настройки'!$C$10:$C$13,MATCH($E193,'Настройки'!$B$10:$B$13,0)),INDEX('Настройки'!$C$10:$C$13,4)),'Настройки'!$C$4+IFERROR(INDEX('Настройки'!$C$10:$C$13,MATCH($E193,'Настройки'!$B$10:$B$13,0)),INDEX('Настройки'!$C$10:$C$13,4)))))</f>
        <v/>
      </c>
      <c r="H193" s="21">
        <f>IF($G193="","",IF($F193="обещание",'Настройки'!$C$16,IF($C193&gt;='Настройки'!$C$4,IFERROR(INDEX('Настройки'!$D$10:$D$13,MATCH($E193,'Настройки'!$B$10:$B$13,0)),INDEX('Настройки'!$D$10:$D$13,4)),IF('Настройки'!$C$4-$C193&gt;90,'Настройки'!$C$18,IFERROR(INDEX('Настройки'!$D$10:$D$13,MATCH($E193,'Настройки'!$B$10:$B$13,0)),INDEX('Настройки'!$D$10:$D$13,4))*'Настройки'!$C$17))))</f>
        <v/>
      </c>
      <c r="I193" s="22">
        <f>IF($G193="","",$D193*$H193)</f>
        <v/>
      </c>
      <c r="J193" s="23">
        <f>IF(OR($C193="",$D193=""),"",MAX(1,INT(($C193-'Настройки'!$C$4)/7)+1))</f>
        <v/>
      </c>
      <c r="K193" s="23">
        <f>IF($G193="","",INT(($G193-'Настройки'!$C$4)/7)+1)</f>
        <v/>
      </c>
    </row>
    <row r="194">
      <c r="A194" s="2" t="n"/>
      <c r="B194" s="2" t="n"/>
      <c r="C194" s="24" t="n"/>
      <c r="D194" s="25" t="n"/>
      <c r="E194" s="2" t="n"/>
      <c r="F194" s="2" t="n"/>
      <c r="G194" s="20">
        <f>IF(OR($C194="",$D194=""),"",IF($F194="обещание",$C194,IF($C194&gt;='Настройки'!$C$4,$C194+IFERROR(INDEX('Настройки'!$C$10:$C$13,MATCH($E194,'Настройки'!$B$10:$B$13,0)),INDEX('Настройки'!$C$10:$C$13,4)),'Настройки'!$C$4+IFERROR(INDEX('Настройки'!$C$10:$C$13,MATCH($E194,'Настройки'!$B$10:$B$13,0)),INDEX('Настройки'!$C$10:$C$13,4)))))</f>
        <v/>
      </c>
      <c r="H194" s="21">
        <f>IF($G194="","",IF($F194="обещание",'Настройки'!$C$16,IF($C194&gt;='Настройки'!$C$4,IFERROR(INDEX('Настройки'!$D$10:$D$13,MATCH($E194,'Настройки'!$B$10:$B$13,0)),INDEX('Настройки'!$D$10:$D$13,4)),IF('Настройки'!$C$4-$C194&gt;90,'Настройки'!$C$18,IFERROR(INDEX('Настройки'!$D$10:$D$13,MATCH($E194,'Настройки'!$B$10:$B$13,0)),INDEX('Настройки'!$D$10:$D$13,4))*'Настройки'!$C$17))))</f>
        <v/>
      </c>
      <c r="I194" s="22">
        <f>IF($G194="","",$D194*$H194)</f>
        <v/>
      </c>
      <c r="J194" s="23">
        <f>IF(OR($C194="",$D194=""),"",MAX(1,INT(($C194-'Настройки'!$C$4)/7)+1))</f>
        <v/>
      </c>
      <c r="K194" s="23">
        <f>IF($G194="","",INT(($G194-'Настройки'!$C$4)/7)+1)</f>
        <v/>
      </c>
    </row>
    <row r="195">
      <c r="A195" s="2" t="n"/>
      <c r="B195" s="2" t="n"/>
      <c r="C195" s="24" t="n"/>
      <c r="D195" s="25" t="n"/>
      <c r="E195" s="2" t="n"/>
      <c r="F195" s="2" t="n"/>
      <c r="G195" s="20">
        <f>IF(OR($C195="",$D195=""),"",IF($F195="обещание",$C195,IF($C195&gt;='Настройки'!$C$4,$C195+IFERROR(INDEX('Настройки'!$C$10:$C$13,MATCH($E195,'Настройки'!$B$10:$B$13,0)),INDEX('Настройки'!$C$10:$C$13,4)),'Настройки'!$C$4+IFERROR(INDEX('Настройки'!$C$10:$C$13,MATCH($E195,'Настройки'!$B$10:$B$13,0)),INDEX('Настройки'!$C$10:$C$13,4)))))</f>
        <v/>
      </c>
      <c r="H195" s="21">
        <f>IF($G195="","",IF($F195="обещание",'Настройки'!$C$16,IF($C195&gt;='Настройки'!$C$4,IFERROR(INDEX('Настройки'!$D$10:$D$13,MATCH($E195,'Настройки'!$B$10:$B$13,0)),INDEX('Настройки'!$D$10:$D$13,4)),IF('Настройки'!$C$4-$C195&gt;90,'Настройки'!$C$18,IFERROR(INDEX('Настройки'!$D$10:$D$13,MATCH($E195,'Настройки'!$B$10:$B$13,0)),INDEX('Настройки'!$D$10:$D$13,4))*'Настройки'!$C$17))))</f>
        <v/>
      </c>
      <c r="I195" s="22">
        <f>IF($G195="","",$D195*$H195)</f>
        <v/>
      </c>
      <c r="J195" s="23">
        <f>IF(OR($C195="",$D195=""),"",MAX(1,INT(($C195-'Настройки'!$C$4)/7)+1))</f>
        <v/>
      </c>
      <c r="K195" s="23">
        <f>IF($G195="","",INT(($G195-'Настройки'!$C$4)/7)+1)</f>
        <v/>
      </c>
    </row>
    <row r="196">
      <c r="A196" s="2" t="n"/>
      <c r="B196" s="2" t="n"/>
      <c r="C196" s="24" t="n"/>
      <c r="D196" s="25" t="n"/>
      <c r="E196" s="2" t="n"/>
      <c r="F196" s="2" t="n"/>
      <c r="G196" s="20">
        <f>IF(OR($C196="",$D196=""),"",IF($F196="обещание",$C196,IF($C196&gt;='Настройки'!$C$4,$C196+IFERROR(INDEX('Настройки'!$C$10:$C$13,MATCH($E196,'Настройки'!$B$10:$B$13,0)),INDEX('Настройки'!$C$10:$C$13,4)),'Настройки'!$C$4+IFERROR(INDEX('Настройки'!$C$10:$C$13,MATCH($E196,'Настройки'!$B$10:$B$13,0)),INDEX('Настройки'!$C$10:$C$13,4)))))</f>
        <v/>
      </c>
      <c r="H196" s="21">
        <f>IF($G196="","",IF($F196="обещание",'Настройки'!$C$16,IF($C196&gt;='Настройки'!$C$4,IFERROR(INDEX('Настройки'!$D$10:$D$13,MATCH($E196,'Настройки'!$B$10:$B$13,0)),INDEX('Настройки'!$D$10:$D$13,4)),IF('Настройки'!$C$4-$C196&gt;90,'Настройки'!$C$18,IFERROR(INDEX('Настройки'!$D$10:$D$13,MATCH($E196,'Настройки'!$B$10:$B$13,0)),INDEX('Настройки'!$D$10:$D$13,4))*'Настройки'!$C$17))))</f>
        <v/>
      </c>
      <c r="I196" s="22">
        <f>IF($G196="","",$D196*$H196)</f>
        <v/>
      </c>
      <c r="J196" s="23">
        <f>IF(OR($C196="",$D196=""),"",MAX(1,INT(($C196-'Настройки'!$C$4)/7)+1))</f>
        <v/>
      </c>
      <c r="K196" s="23">
        <f>IF($G196="","",INT(($G196-'Настройки'!$C$4)/7)+1)</f>
        <v/>
      </c>
    </row>
    <row r="197">
      <c r="A197" s="2" t="n"/>
      <c r="B197" s="2" t="n"/>
      <c r="C197" s="24" t="n"/>
      <c r="D197" s="25" t="n"/>
      <c r="E197" s="2" t="n"/>
      <c r="F197" s="2" t="n"/>
      <c r="G197" s="20">
        <f>IF(OR($C197="",$D197=""),"",IF($F197="обещание",$C197,IF($C197&gt;='Настройки'!$C$4,$C197+IFERROR(INDEX('Настройки'!$C$10:$C$13,MATCH($E197,'Настройки'!$B$10:$B$13,0)),INDEX('Настройки'!$C$10:$C$13,4)),'Настройки'!$C$4+IFERROR(INDEX('Настройки'!$C$10:$C$13,MATCH($E197,'Настройки'!$B$10:$B$13,0)),INDEX('Настройки'!$C$10:$C$13,4)))))</f>
        <v/>
      </c>
      <c r="H197" s="21">
        <f>IF($G197="","",IF($F197="обещание",'Настройки'!$C$16,IF($C197&gt;='Настройки'!$C$4,IFERROR(INDEX('Настройки'!$D$10:$D$13,MATCH($E197,'Настройки'!$B$10:$B$13,0)),INDEX('Настройки'!$D$10:$D$13,4)),IF('Настройки'!$C$4-$C197&gt;90,'Настройки'!$C$18,IFERROR(INDEX('Настройки'!$D$10:$D$13,MATCH($E197,'Настройки'!$B$10:$B$13,0)),INDEX('Настройки'!$D$10:$D$13,4))*'Настройки'!$C$17))))</f>
        <v/>
      </c>
      <c r="I197" s="22">
        <f>IF($G197="","",$D197*$H197)</f>
        <v/>
      </c>
      <c r="J197" s="23">
        <f>IF(OR($C197="",$D197=""),"",MAX(1,INT(($C197-'Настройки'!$C$4)/7)+1))</f>
        <v/>
      </c>
      <c r="K197" s="23">
        <f>IF($G197="","",INT(($G197-'Настройки'!$C$4)/7)+1)</f>
        <v/>
      </c>
    </row>
    <row r="198">
      <c r="A198" s="2" t="n"/>
      <c r="B198" s="2" t="n"/>
      <c r="C198" s="24" t="n"/>
      <c r="D198" s="25" t="n"/>
      <c r="E198" s="2" t="n"/>
      <c r="F198" s="2" t="n"/>
      <c r="G198" s="20">
        <f>IF(OR($C198="",$D198=""),"",IF($F198="обещание",$C198,IF($C198&gt;='Настройки'!$C$4,$C198+IFERROR(INDEX('Настройки'!$C$10:$C$13,MATCH($E198,'Настройки'!$B$10:$B$13,0)),INDEX('Настройки'!$C$10:$C$13,4)),'Настройки'!$C$4+IFERROR(INDEX('Настройки'!$C$10:$C$13,MATCH($E198,'Настройки'!$B$10:$B$13,0)),INDEX('Настройки'!$C$10:$C$13,4)))))</f>
        <v/>
      </c>
      <c r="H198" s="21">
        <f>IF($G198="","",IF($F198="обещание",'Настройки'!$C$16,IF($C198&gt;='Настройки'!$C$4,IFERROR(INDEX('Настройки'!$D$10:$D$13,MATCH($E198,'Настройки'!$B$10:$B$13,0)),INDEX('Настройки'!$D$10:$D$13,4)),IF('Настройки'!$C$4-$C198&gt;90,'Настройки'!$C$18,IFERROR(INDEX('Настройки'!$D$10:$D$13,MATCH($E198,'Настройки'!$B$10:$B$13,0)),INDEX('Настройки'!$D$10:$D$13,4))*'Настройки'!$C$17))))</f>
        <v/>
      </c>
      <c r="I198" s="22">
        <f>IF($G198="","",$D198*$H198)</f>
        <v/>
      </c>
      <c r="J198" s="23">
        <f>IF(OR($C198="",$D198=""),"",MAX(1,INT(($C198-'Настройки'!$C$4)/7)+1))</f>
        <v/>
      </c>
      <c r="K198" s="23">
        <f>IF($G198="","",INT(($G198-'Настройки'!$C$4)/7)+1)</f>
        <v/>
      </c>
    </row>
    <row r="199">
      <c r="A199" s="2" t="n"/>
      <c r="B199" s="2" t="n"/>
      <c r="C199" s="24" t="n"/>
      <c r="D199" s="25" t="n"/>
      <c r="E199" s="2" t="n"/>
      <c r="F199" s="2" t="n"/>
      <c r="G199" s="20">
        <f>IF(OR($C199="",$D199=""),"",IF($F199="обещание",$C199,IF($C199&gt;='Настройки'!$C$4,$C199+IFERROR(INDEX('Настройки'!$C$10:$C$13,MATCH($E199,'Настройки'!$B$10:$B$13,0)),INDEX('Настройки'!$C$10:$C$13,4)),'Настройки'!$C$4+IFERROR(INDEX('Настройки'!$C$10:$C$13,MATCH($E199,'Настройки'!$B$10:$B$13,0)),INDEX('Настройки'!$C$10:$C$13,4)))))</f>
        <v/>
      </c>
      <c r="H199" s="21">
        <f>IF($G199="","",IF($F199="обещание",'Настройки'!$C$16,IF($C199&gt;='Настройки'!$C$4,IFERROR(INDEX('Настройки'!$D$10:$D$13,MATCH($E199,'Настройки'!$B$10:$B$13,0)),INDEX('Настройки'!$D$10:$D$13,4)),IF('Настройки'!$C$4-$C199&gt;90,'Настройки'!$C$18,IFERROR(INDEX('Настройки'!$D$10:$D$13,MATCH($E199,'Настройки'!$B$10:$B$13,0)),INDEX('Настройки'!$D$10:$D$13,4))*'Настройки'!$C$17))))</f>
        <v/>
      </c>
      <c r="I199" s="22">
        <f>IF($G199="","",$D199*$H199)</f>
        <v/>
      </c>
      <c r="J199" s="23">
        <f>IF(OR($C199="",$D199=""),"",MAX(1,INT(($C199-'Настройки'!$C$4)/7)+1))</f>
        <v/>
      </c>
      <c r="K199" s="23">
        <f>IF($G199="","",INT(($G199-'Настройки'!$C$4)/7)+1)</f>
        <v/>
      </c>
    </row>
    <row r="200">
      <c r="A200" s="2" t="n"/>
      <c r="B200" s="2" t="n"/>
      <c r="C200" s="24" t="n"/>
      <c r="D200" s="25" t="n"/>
      <c r="E200" s="2" t="n"/>
      <c r="F200" s="2" t="n"/>
      <c r="G200" s="20">
        <f>IF(OR($C200="",$D200=""),"",IF($F200="обещание",$C200,IF($C200&gt;='Настройки'!$C$4,$C200+IFERROR(INDEX('Настройки'!$C$10:$C$13,MATCH($E200,'Настройки'!$B$10:$B$13,0)),INDEX('Настройки'!$C$10:$C$13,4)),'Настройки'!$C$4+IFERROR(INDEX('Настройки'!$C$10:$C$13,MATCH($E200,'Настройки'!$B$10:$B$13,0)),INDEX('Настройки'!$C$10:$C$13,4)))))</f>
        <v/>
      </c>
      <c r="H200" s="21">
        <f>IF($G200="","",IF($F200="обещание",'Настройки'!$C$16,IF($C200&gt;='Настройки'!$C$4,IFERROR(INDEX('Настройки'!$D$10:$D$13,MATCH($E200,'Настройки'!$B$10:$B$13,0)),INDEX('Настройки'!$D$10:$D$13,4)),IF('Настройки'!$C$4-$C200&gt;90,'Настройки'!$C$18,IFERROR(INDEX('Настройки'!$D$10:$D$13,MATCH($E200,'Настройки'!$B$10:$B$13,0)),INDEX('Настройки'!$D$10:$D$13,4))*'Настройки'!$C$17))))</f>
        <v/>
      </c>
      <c r="I200" s="22">
        <f>IF($G200="","",$D200*$H200)</f>
        <v/>
      </c>
      <c r="J200" s="23">
        <f>IF(OR($C200="",$D200=""),"",MAX(1,INT(($C200-'Настройки'!$C$4)/7)+1))</f>
        <v/>
      </c>
      <c r="K200" s="23">
        <f>IF($G200="","",INT(($G200-'Настройки'!$C$4)/7)+1)</f>
        <v/>
      </c>
    </row>
    <row r="201">
      <c r="A201" s="2" t="n"/>
      <c r="B201" s="2" t="n"/>
      <c r="C201" s="24" t="n"/>
      <c r="D201" s="25" t="n"/>
      <c r="E201" s="2" t="n"/>
      <c r="F201" s="2" t="n"/>
      <c r="G201" s="20">
        <f>IF(OR($C201="",$D201=""),"",IF($F201="обещание",$C201,IF($C201&gt;='Настройки'!$C$4,$C201+IFERROR(INDEX('Настройки'!$C$10:$C$13,MATCH($E201,'Настройки'!$B$10:$B$13,0)),INDEX('Настройки'!$C$10:$C$13,4)),'Настройки'!$C$4+IFERROR(INDEX('Настройки'!$C$10:$C$13,MATCH($E201,'Настройки'!$B$10:$B$13,0)),INDEX('Настройки'!$C$10:$C$13,4)))))</f>
        <v/>
      </c>
      <c r="H201" s="21">
        <f>IF($G201="","",IF($F201="обещание",'Настройки'!$C$16,IF($C201&gt;='Настройки'!$C$4,IFERROR(INDEX('Настройки'!$D$10:$D$13,MATCH($E201,'Настройки'!$B$10:$B$13,0)),INDEX('Настройки'!$D$10:$D$13,4)),IF('Настройки'!$C$4-$C201&gt;90,'Настройки'!$C$18,IFERROR(INDEX('Настройки'!$D$10:$D$13,MATCH($E201,'Настройки'!$B$10:$B$13,0)),INDEX('Настройки'!$D$10:$D$13,4))*'Настройки'!$C$17))))</f>
        <v/>
      </c>
      <c r="I201" s="22">
        <f>IF($G201="","",$D201*$H201)</f>
        <v/>
      </c>
      <c r="J201" s="23">
        <f>IF(OR($C201="",$D201=""),"",MAX(1,INT(($C201-'Настройки'!$C$4)/7)+1))</f>
        <v/>
      </c>
      <c r="K201" s="23">
        <f>IF($G201="","",INT(($G201-'Настройки'!$C$4)/7)+1)</f>
        <v/>
      </c>
    </row>
    <row r="202">
      <c r="A202" s="2" t="n"/>
      <c r="B202" s="2" t="n"/>
      <c r="C202" s="24" t="n"/>
      <c r="D202" s="25" t="n"/>
      <c r="E202" s="2" t="n"/>
      <c r="F202" s="2" t="n"/>
      <c r="G202" s="20">
        <f>IF(OR($C202="",$D202=""),"",IF($F202="обещание",$C202,IF($C202&gt;='Настройки'!$C$4,$C202+IFERROR(INDEX('Настройки'!$C$10:$C$13,MATCH($E202,'Настройки'!$B$10:$B$13,0)),INDEX('Настройки'!$C$10:$C$13,4)),'Настройки'!$C$4+IFERROR(INDEX('Настройки'!$C$10:$C$13,MATCH($E202,'Настройки'!$B$10:$B$13,0)),INDEX('Настройки'!$C$10:$C$13,4)))))</f>
        <v/>
      </c>
      <c r="H202" s="21">
        <f>IF($G202="","",IF($F202="обещание",'Настройки'!$C$16,IF($C202&gt;='Настройки'!$C$4,IFERROR(INDEX('Настройки'!$D$10:$D$13,MATCH($E202,'Настройки'!$B$10:$B$13,0)),INDEX('Настройки'!$D$10:$D$13,4)),IF('Настройки'!$C$4-$C202&gt;90,'Настройки'!$C$18,IFERROR(INDEX('Настройки'!$D$10:$D$13,MATCH($E202,'Настройки'!$B$10:$B$13,0)),INDEX('Настройки'!$D$10:$D$13,4))*'Настройки'!$C$17))))</f>
        <v/>
      </c>
      <c r="I202" s="22">
        <f>IF($G202="","",$D202*$H202)</f>
        <v/>
      </c>
      <c r="J202" s="23">
        <f>IF(OR($C202="",$D202=""),"",MAX(1,INT(($C202-'Настройки'!$C$4)/7)+1))</f>
        <v/>
      </c>
      <c r="K202" s="23">
        <f>IF($G202="","",INT(($G202-'Настройки'!$C$4)/7)+1)</f>
        <v/>
      </c>
    </row>
    <row r="203">
      <c r="A203" s="2" t="n"/>
      <c r="B203" s="2" t="n"/>
      <c r="C203" s="24" t="n"/>
      <c r="D203" s="25" t="n"/>
      <c r="E203" s="2" t="n"/>
      <c r="F203" s="2" t="n"/>
      <c r="G203" s="20">
        <f>IF(OR($C203="",$D203=""),"",IF($F203="обещание",$C203,IF($C203&gt;='Настройки'!$C$4,$C203+IFERROR(INDEX('Настройки'!$C$10:$C$13,MATCH($E203,'Настройки'!$B$10:$B$13,0)),INDEX('Настройки'!$C$10:$C$13,4)),'Настройки'!$C$4+IFERROR(INDEX('Настройки'!$C$10:$C$13,MATCH($E203,'Настройки'!$B$10:$B$13,0)),INDEX('Настройки'!$C$10:$C$13,4)))))</f>
        <v/>
      </c>
      <c r="H203" s="21">
        <f>IF($G203="","",IF($F203="обещание",'Настройки'!$C$16,IF($C203&gt;='Настройки'!$C$4,IFERROR(INDEX('Настройки'!$D$10:$D$13,MATCH($E203,'Настройки'!$B$10:$B$13,0)),INDEX('Настройки'!$D$10:$D$13,4)),IF('Настройки'!$C$4-$C203&gt;90,'Настройки'!$C$18,IFERROR(INDEX('Настройки'!$D$10:$D$13,MATCH($E203,'Настройки'!$B$10:$B$13,0)),INDEX('Настройки'!$D$10:$D$13,4))*'Настройки'!$C$17))))</f>
        <v/>
      </c>
      <c r="I203" s="22">
        <f>IF($G203="","",$D203*$H203)</f>
        <v/>
      </c>
      <c r="J203" s="23">
        <f>IF(OR($C203="",$D203=""),"",MAX(1,INT(($C203-'Настройки'!$C$4)/7)+1))</f>
        <v/>
      </c>
      <c r="K203" s="23">
        <f>IF($G203="","",INT(($G203-'Настройки'!$C$4)/7)+1)</f>
        <v/>
      </c>
    </row>
    <row r="204">
      <c r="A204" s="2" t="n"/>
      <c r="B204" s="2" t="n"/>
      <c r="C204" s="24" t="n"/>
      <c r="D204" s="25" t="n"/>
      <c r="E204" s="2" t="n"/>
      <c r="F204" s="2" t="n"/>
      <c r="G204" s="20">
        <f>IF(OR($C204="",$D204=""),"",IF($F204="обещание",$C204,IF($C204&gt;='Настройки'!$C$4,$C204+IFERROR(INDEX('Настройки'!$C$10:$C$13,MATCH($E204,'Настройки'!$B$10:$B$13,0)),INDEX('Настройки'!$C$10:$C$13,4)),'Настройки'!$C$4+IFERROR(INDEX('Настройки'!$C$10:$C$13,MATCH($E204,'Настройки'!$B$10:$B$13,0)),INDEX('Настройки'!$C$10:$C$13,4)))))</f>
        <v/>
      </c>
      <c r="H204" s="21">
        <f>IF($G204="","",IF($F204="обещание",'Настройки'!$C$16,IF($C204&gt;='Настройки'!$C$4,IFERROR(INDEX('Настройки'!$D$10:$D$13,MATCH($E204,'Настройки'!$B$10:$B$13,0)),INDEX('Настройки'!$D$10:$D$13,4)),IF('Настройки'!$C$4-$C204&gt;90,'Настройки'!$C$18,IFERROR(INDEX('Настройки'!$D$10:$D$13,MATCH($E204,'Настройки'!$B$10:$B$13,0)),INDEX('Настройки'!$D$10:$D$13,4))*'Настройки'!$C$17))))</f>
        <v/>
      </c>
      <c r="I204" s="22">
        <f>IF($G204="","",$D204*$H204)</f>
        <v/>
      </c>
      <c r="J204" s="23">
        <f>IF(OR($C204="",$D204=""),"",MAX(1,INT(($C204-'Настройки'!$C$4)/7)+1))</f>
        <v/>
      </c>
      <c r="K204" s="23">
        <f>IF($G204="","",INT(($G204-'Настройки'!$C$4)/7)+1)</f>
        <v/>
      </c>
    </row>
    <row r="205">
      <c r="A205" s="2" t="n"/>
      <c r="B205" s="2" t="n"/>
      <c r="C205" s="24" t="n"/>
      <c r="D205" s="25" t="n"/>
      <c r="E205" s="2" t="n"/>
      <c r="F205" s="2" t="n"/>
      <c r="G205" s="20">
        <f>IF(OR($C205="",$D205=""),"",IF($F205="обещание",$C205,IF($C205&gt;='Настройки'!$C$4,$C205+IFERROR(INDEX('Настройки'!$C$10:$C$13,MATCH($E205,'Настройки'!$B$10:$B$13,0)),INDEX('Настройки'!$C$10:$C$13,4)),'Настройки'!$C$4+IFERROR(INDEX('Настройки'!$C$10:$C$13,MATCH($E205,'Настройки'!$B$10:$B$13,0)),INDEX('Настройки'!$C$10:$C$13,4)))))</f>
        <v/>
      </c>
      <c r="H205" s="21">
        <f>IF($G205="","",IF($F205="обещание",'Настройки'!$C$16,IF($C205&gt;='Настройки'!$C$4,IFERROR(INDEX('Настройки'!$D$10:$D$13,MATCH($E205,'Настройки'!$B$10:$B$13,0)),INDEX('Настройки'!$D$10:$D$13,4)),IF('Настройки'!$C$4-$C205&gt;90,'Настройки'!$C$18,IFERROR(INDEX('Настройки'!$D$10:$D$13,MATCH($E205,'Настройки'!$B$10:$B$13,0)),INDEX('Настройки'!$D$10:$D$13,4))*'Настройки'!$C$17))))</f>
        <v/>
      </c>
      <c r="I205" s="22">
        <f>IF($G205="","",$D205*$H205)</f>
        <v/>
      </c>
      <c r="J205" s="23">
        <f>IF(OR($C205="",$D205=""),"",MAX(1,INT(($C205-'Настройки'!$C$4)/7)+1))</f>
        <v/>
      </c>
      <c r="K205" s="23">
        <f>IF($G205="","",INT(($G205-'Настройки'!$C$4)/7)+1)</f>
        <v/>
      </c>
    </row>
    <row r="206">
      <c r="A206" s="2" t="n"/>
      <c r="B206" s="2" t="n"/>
      <c r="C206" s="24" t="n"/>
      <c r="D206" s="25" t="n"/>
      <c r="E206" s="2" t="n"/>
      <c r="F206" s="2" t="n"/>
      <c r="G206" s="20">
        <f>IF(OR($C206="",$D206=""),"",IF($F206="обещание",$C206,IF($C206&gt;='Настройки'!$C$4,$C206+IFERROR(INDEX('Настройки'!$C$10:$C$13,MATCH($E206,'Настройки'!$B$10:$B$13,0)),INDEX('Настройки'!$C$10:$C$13,4)),'Настройки'!$C$4+IFERROR(INDEX('Настройки'!$C$10:$C$13,MATCH($E206,'Настройки'!$B$10:$B$13,0)),INDEX('Настройки'!$C$10:$C$13,4)))))</f>
        <v/>
      </c>
      <c r="H206" s="21">
        <f>IF($G206="","",IF($F206="обещание",'Настройки'!$C$16,IF($C206&gt;='Настройки'!$C$4,IFERROR(INDEX('Настройки'!$D$10:$D$13,MATCH($E206,'Настройки'!$B$10:$B$13,0)),INDEX('Настройки'!$D$10:$D$13,4)),IF('Настройки'!$C$4-$C206&gt;90,'Настройки'!$C$18,IFERROR(INDEX('Настройки'!$D$10:$D$13,MATCH($E206,'Настройки'!$B$10:$B$13,0)),INDEX('Настройки'!$D$10:$D$13,4))*'Настройки'!$C$17))))</f>
        <v/>
      </c>
      <c r="I206" s="22">
        <f>IF($G206="","",$D206*$H206)</f>
        <v/>
      </c>
      <c r="J206" s="23">
        <f>IF(OR($C206="",$D206=""),"",MAX(1,INT(($C206-'Настройки'!$C$4)/7)+1))</f>
        <v/>
      </c>
      <c r="K206" s="23">
        <f>IF($G206="","",INT(($G206-'Настройки'!$C$4)/7)+1)</f>
        <v/>
      </c>
    </row>
    <row r="207">
      <c r="A207" s="2" t="n"/>
      <c r="B207" s="2" t="n"/>
      <c r="C207" s="24" t="n"/>
      <c r="D207" s="25" t="n"/>
      <c r="E207" s="2" t="n"/>
      <c r="F207" s="2" t="n"/>
      <c r="G207" s="20">
        <f>IF(OR($C207="",$D207=""),"",IF($F207="обещание",$C207,IF($C207&gt;='Настройки'!$C$4,$C207+IFERROR(INDEX('Настройки'!$C$10:$C$13,MATCH($E207,'Настройки'!$B$10:$B$13,0)),INDEX('Настройки'!$C$10:$C$13,4)),'Настройки'!$C$4+IFERROR(INDEX('Настройки'!$C$10:$C$13,MATCH($E207,'Настройки'!$B$10:$B$13,0)),INDEX('Настройки'!$C$10:$C$13,4)))))</f>
        <v/>
      </c>
      <c r="H207" s="21">
        <f>IF($G207="","",IF($F207="обещание",'Настройки'!$C$16,IF($C207&gt;='Настройки'!$C$4,IFERROR(INDEX('Настройки'!$D$10:$D$13,MATCH($E207,'Настройки'!$B$10:$B$13,0)),INDEX('Настройки'!$D$10:$D$13,4)),IF('Настройки'!$C$4-$C207&gt;90,'Настройки'!$C$18,IFERROR(INDEX('Настройки'!$D$10:$D$13,MATCH($E207,'Настройки'!$B$10:$B$13,0)),INDEX('Настройки'!$D$10:$D$13,4))*'Настройки'!$C$17))))</f>
        <v/>
      </c>
      <c r="I207" s="22">
        <f>IF($G207="","",$D207*$H207)</f>
        <v/>
      </c>
      <c r="J207" s="23">
        <f>IF(OR($C207="",$D207=""),"",MAX(1,INT(($C207-'Настройки'!$C$4)/7)+1))</f>
        <v/>
      </c>
      <c r="K207" s="23">
        <f>IF($G207="","",INT(($G207-'Настройки'!$C$4)/7)+1)</f>
        <v/>
      </c>
    </row>
    <row r="208">
      <c r="A208" s="2" t="n"/>
      <c r="B208" s="2" t="n"/>
      <c r="C208" s="24" t="n"/>
      <c r="D208" s="25" t="n"/>
      <c r="E208" s="2" t="n"/>
      <c r="F208" s="2" t="n"/>
      <c r="G208" s="20">
        <f>IF(OR($C208="",$D208=""),"",IF($F208="обещание",$C208,IF($C208&gt;='Настройки'!$C$4,$C208+IFERROR(INDEX('Настройки'!$C$10:$C$13,MATCH($E208,'Настройки'!$B$10:$B$13,0)),INDEX('Настройки'!$C$10:$C$13,4)),'Настройки'!$C$4+IFERROR(INDEX('Настройки'!$C$10:$C$13,MATCH($E208,'Настройки'!$B$10:$B$13,0)),INDEX('Настройки'!$C$10:$C$13,4)))))</f>
        <v/>
      </c>
      <c r="H208" s="21">
        <f>IF($G208="","",IF($F208="обещание",'Настройки'!$C$16,IF($C208&gt;='Настройки'!$C$4,IFERROR(INDEX('Настройки'!$D$10:$D$13,MATCH($E208,'Настройки'!$B$10:$B$13,0)),INDEX('Настройки'!$D$10:$D$13,4)),IF('Настройки'!$C$4-$C208&gt;90,'Настройки'!$C$18,IFERROR(INDEX('Настройки'!$D$10:$D$13,MATCH($E208,'Настройки'!$B$10:$B$13,0)),INDEX('Настройки'!$D$10:$D$13,4))*'Настройки'!$C$17))))</f>
        <v/>
      </c>
      <c r="I208" s="22">
        <f>IF($G208="","",$D208*$H208)</f>
        <v/>
      </c>
      <c r="J208" s="23">
        <f>IF(OR($C208="",$D208=""),"",MAX(1,INT(($C208-'Настройки'!$C$4)/7)+1))</f>
        <v/>
      </c>
      <c r="K208" s="23">
        <f>IF($G208="","",INT(($G208-'Настройки'!$C$4)/7)+1)</f>
        <v/>
      </c>
    </row>
    <row r="209">
      <c r="A209" s="2" t="n"/>
      <c r="B209" s="2" t="n"/>
      <c r="C209" s="24" t="n"/>
      <c r="D209" s="25" t="n"/>
      <c r="E209" s="2" t="n"/>
      <c r="F209" s="2" t="n"/>
      <c r="G209" s="20">
        <f>IF(OR($C209="",$D209=""),"",IF($F209="обещание",$C209,IF($C209&gt;='Настройки'!$C$4,$C209+IFERROR(INDEX('Настройки'!$C$10:$C$13,MATCH($E209,'Настройки'!$B$10:$B$13,0)),INDEX('Настройки'!$C$10:$C$13,4)),'Настройки'!$C$4+IFERROR(INDEX('Настройки'!$C$10:$C$13,MATCH($E209,'Настройки'!$B$10:$B$13,0)),INDEX('Настройки'!$C$10:$C$13,4)))))</f>
        <v/>
      </c>
      <c r="H209" s="21">
        <f>IF($G209="","",IF($F209="обещание",'Настройки'!$C$16,IF($C209&gt;='Настройки'!$C$4,IFERROR(INDEX('Настройки'!$D$10:$D$13,MATCH($E209,'Настройки'!$B$10:$B$13,0)),INDEX('Настройки'!$D$10:$D$13,4)),IF('Настройки'!$C$4-$C209&gt;90,'Настройки'!$C$18,IFERROR(INDEX('Настройки'!$D$10:$D$13,MATCH($E209,'Настройки'!$B$10:$B$13,0)),INDEX('Настройки'!$D$10:$D$13,4))*'Настройки'!$C$17))))</f>
        <v/>
      </c>
      <c r="I209" s="22">
        <f>IF($G209="","",$D209*$H209)</f>
        <v/>
      </c>
      <c r="J209" s="23">
        <f>IF(OR($C209="",$D209=""),"",MAX(1,INT(($C209-'Настройки'!$C$4)/7)+1))</f>
        <v/>
      </c>
      <c r="K209" s="23">
        <f>IF($G209="","",INT(($G209-'Настройки'!$C$4)/7)+1)</f>
        <v/>
      </c>
    </row>
    <row r="210">
      <c r="A210" s="2" t="n"/>
      <c r="B210" s="2" t="n"/>
      <c r="C210" s="24" t="n"/>
      <c r="D210" s="25" t="n"/>
      <c r="E210" s="2" t="n"/>
      <c r="F210" s="2" t="n"/>
      <c r="G210" s="20">
        <f>IF(OR($C210="",$D210=""),"",IF($F210="обещание",$C210,IF($C210&gt;='Настройки'!$C$4,$C210+IFERROR(INDEX('Настройки'!$C$10:$C$13,MATCH($E210,'Настройки'!$B$10:$B$13,0)),INDEX('Настройки'!$C$10:$C$13,4)),'Настройки'!$C$4+IFERROR(INDEX('Настройки'!$C$10:$C$13,MATCH($E210,'Настройки'!$B$10:$B$13,0)),INDEX('Настройки'!$C$10:$C$13,4)))))</f>
        <v/>
      </c>
      <c r="H210" s="21">
        <f>IF($G210="","",IF($F210="обещание",'Настройки'!$C$16,IF($C210&gt;='Настройки'!$C$4,IFERROR(INDEX('Настройки'!$D$10:$D$13,MATCH($E210,'Настройки'!$B$10:$B$13,0)),INDEX('Настройки'!$D$10:$D$13,4)),IF('Настройки'!$C$4-$C210&gt;90,'Настройки'!$C$18,IFERROR(INDEX('Настройки'!$D$10:$D$13,MATCH($E210,'Настройки'!$B$10:$B$13,0)),INDEX('Настройки'!$D$10:$D$13,4))*'Настройки'!$C$17))))</f>
        <v/>
      </c>
      <c r="I210" s="22">
        <f>IF($G210="","",$D210*$H210)</f>
        <v/>
      </c>
      <c r="J210" s="23">
        <f>IF(OR($C210="",$D210=""),"",MAX(1,INT(($C210-'Настройки'!$C$4)/7)+1))</f>
        <v/>
      </c>
      <c r="K210" s="23">
        <f>IF($G210="","",INT(($G210-'Настройки'!$C$4)/7)+1)</f>
        <v/>
      </c>
    </row>
    <row r="211">
      <c r="A211" s="2" t="n"/>
      <c r="B211" s="2" t="n"/>
      <c r="C211" s="24" t="n"/>
      <c r="D211" s="25" t="n"/>
      <c r="E211" s="2" t="n"/>
      <c r="F211" s="2" t="n"/>
      <c r="G211" s="20">
        <f>IF(OR($C211="",$D211=""),"",IF($F211="обещание",$C211,IF($C211&gt;='Настройки'!$C$4,$C211+IFERROR(INDEX('Настройки'!$C$10:$C$13,MATCH($E211,'Настройки'!$B$10:$B$13,0)),INDEX('Настройки'!$C$10:$C$13,4)),'Настройки'!$C$4+IFERROR(INDEX('Настройки'!$C$10:$C$13,MATCH($E211,'Настройки'!$B$10:$B$13,0)),INDEX('Настройки'!$C$10:$C$13,4)))))</f>
        <v/>
      </c>
      <c r="H211" s="21">
        <f>IF($G211="","",IF($F211="обещание",'Настройки'!$C$16,IF($C211&gt;='Настройки'!$C$4,IFERROR(INDEX('Настройки'!$D$10:$D$13,MATCH($E211,'Настройки'!$B$10:$B$13,0)),INDEX('Настройки'!$D$10:$D$13,4)),IF('Настройки'!$C$4-$C211&gt;90,'Настройки'!$C$18,IFERROR(INDEX('Настройки'!$D$10:$D$13,MATCH($E211,'Настройки'!$B$10:$B$13,0)),INDEX('Настройки'!$D$10:$D$13,4))*'Настройки'!$C$17))))</f>
        <v/>
      </c>
      <c r="I211" s="22">
        <f>IF($G211="","",$D211*$H211)</f>
        <v/>
      </c>
      <c r="J211" s="23">
        <f>IF(OR($C211="",$D211=""),"",MAX(1,INT(($C211-'Настройки'!$C$4)/7)+1))</f>
        <v/>
      </c>
      <c r="K211" s="23">
        <f>IF($G211="","",INT(($G211-'Настройки'!$C$4)/7)+1)</f>
        <v/>
      </c>
    </row>
    <row r="212">
      <c r="A212" s="2" t="n"/>
      <c r="B212" s="2" t="n"/>
      <c r="C212" s="24" t="n"/>
      <c r="D212" s="25" t="n"/>
      <c r="E212" s="2" t="n"/>
      <c r="F212" s="2" t="n"/>
      <c r="G212" s="20">
        <f>IF(OR($C212="",$D212=""),"",IF($F212="обещание",$C212,IF($C212&gt;='Настройки'!$C$4,$C212+IFERROR(INDEX('Настройки'!$C$10:$C$13,MATCH($E212,'Настройки'!$B$10:$B$13,0)),INDEX('Настройки'!$C$10:$C$13,4)),'Настройки'!$C$4+IFERROR(INDEX('Настройки'!$C$10:$C$13,MATCH($E212,'Настройки'!$B$10:$B$13,0)),INDEX('Настройки'!$C$10:$C$13,4)))))</f>
        <v/>
      </c>
      <c r="H212" s="21">
        <f>IF($G212="","",IF($F212="обещание",'Настройки'!$C$16,IF($C212&gt;='Настройки'!$C$4,IFERROR(INDEX('Настройки'!$D$10:$D$13,MATCH($E212,'Настройки'!$B$10:$B$13,0)),INDEX('Настройки'!$D$10:$D$13,4)),IF('Настройки'!$C$4-$C212&gt;90,'Настройки'!$C$18,IFERROR(INDEX('Настройки'!$D$10:$D$13,MATCH($E212,'Настройки'!$B$10:$B$13,0)),INDEX('Настройки'!$D$10:$D$13,4))*'Настройки'!$C$17))))</f>
        <v/>
      </c>
      <c r="I212" s="22">
        <f>IF($G212="","",$D212*$H212)</f>
        <v/>
      </c>
      <c r="J212" s="23">
        <f>IF(OR($C212="",$D212=""),"",MAX(1,INT(($C212-'Настройки'!$C$4)/7)+1))</f>
        <v/>
      </c>
      <c r="K212" s="23">
        <f>IF($G212="","",INT(($G212-'Настройки'!$C$4)/7)+1)</f>
        <v/>
      </c>
    </row>
    <row r="213">
      <c r="A213" s="2" t="n"/>
      <c r="B213" s="2" t="n"/>
      <c r="C213" s="24" t="n"/>
      <c r="D213" s="25" t="n"/>
      <c r="E213" s="2" t="n"/>
      <c r="F213" s="2" t="n"/>
      <c r="G213" s="20">
        <f>IF(OR($C213="",$D213=""),"",IF($F213="обещание",$C213,IF($C213&gt;='Настройки'!$C$4,$C213+IFERROR(INDEX('Настройки'!$C$10:$C$13,MATCH($E213,'Настройки'!$B$10:$B$13,0)),INDEX('Настройки'!$C$10:$C$13,4)),'Настройки'!$C$4+IFERROR(INDEX('Настройки'!$C$10:$C$13,MATCH($E213,'Настройки'!$B$10:$B$13,0)),INDEX('Настройки'!$C$10:$C$13,4)))))</f>
        <v/>
      </c>
      <c r="H213" s="21">
        <f>IF($G213="","",IF($F213="обещание",'Настройки'!$C$16,IF($C213&gt;='Настройки'!$C$4,IFERROR(INDEX('Настройки'!$D$10:$D$13,MATCH($E213,'Настройки'!$B$10:$B$13,0)),INDEX('Настройки'!$D$10:$D$13,4)),IF('Настройки'!$C$4-$C213&gt;90,'Настройки'!$C$18,IFERROR(INDEX('Настройки'!$D$10:$D$13,MATCH($E213,'Настройки'!$B$10:$B$13,0)),INDEX('Настройки'!$D$10:$D$13,4))*'Настройки'!$C$17))))</f>
        <v/>
      </c>
      <c r="I213" s="22">
        <f>IF($G213="","",$D213*$H213)</f>
        <v/>
      </c>
      <c r="J213" s="23">
        <f>IF(OR($C213="",$D213=""),"",MAX(1,INT(($C213-'Настройки'!$C$4)/7)+1))</f>
        <v/>
      </c>
      <c r="K213" s="23">
        <f>IF($G213="","",INT(($G213-'Настройки'!$C$4)/7)+1)</f>
        <v/>
      </c>
    </row>
    <row r="214">
      <c r="A214" s="2" t="n"/>
      <c r="B214" s="2" t="n"/>
      <c r="C214" s="24" t="n"/>
      <c r="D214" s="25" t="n"/>
      <c r="E214" s="2" t="n"/>
      <c r="F214" s="2" t="n"/>
      <c r="G214" s="20">
        <f>IF(OR($C214="",$D214=""),"",IF($F214="обещание",$C214,IF($C214&gt;='Настройки'!$C$4,$C214+IFERROR(INDEX('Настройки'!$C$10:$C$13,MATCH($E214,'Настройки'!$B$10:$B$13,0)),INDEX('Настройки'!$C$10:$C$13,4)),'Настройки'!$C$4+IFERROR(INDEX('Настройки'!$C$10:$C$13,MATCH($E214,'Настройки'!$B$10:$B$13,0)),INDEX('Настройки'!$C$10:$C$13,4)))))</f>
        <v/>
      </c>
      <c r="H214" s="21">
        <f>IF($G214="","",IF($F214="обещание",'Настройки'!$C$16,IF($C214&gt;='Настройки'!$C$4,IFERROR(INDEX('Настройки'!$D$10:$D$13,MATCH($E214,'Настройки'!$B$10:$B$13,0)),INDEX('Настройки'!$D$10:$D$13,4)),IF('Настройки'!$C$4-$C214&gt;90,'Настройки'!$C$18,IFERROR(INDEX('Настройки'!$D$10:$D$13,MATCH($E214,'Настройки'!$B$10:$B$13,0)),INDEX('Настройки'!$D$10:$D$13,4))*'Настройки'!$C$17))))</f>
        <v/>
      </c>
      <c r="I214" s="22">
        <f>IF($G214="","",$D214*$H214)</f>
        <v/>
      </c>
      <c r="J214" s="23">
        <f>IF(OR($C214="",$D214=""),"",MAX(1,INT(($C214-'Настройки'!$C$4)/7)+1))</f>
        <v/>
      </c>
      <c r="K214" s="23">
        <f>IF($G214="","",INT(($G214-'Настройки'!$C$4)/7)+1)</f>
        <v/>
      </c>
    </row>
    <row r="215">
      <c r="A215" s="2" t="n"/>
      <c r="B215" s="2" t="n"/>
      <c r="C215" s="24" t="n"/>
      <c r="D215" s="25" t="n"/>
      <c r="E215" s="2" t="n"/>
      <c r="F215" s="2" t="n"/>
      <c r="G215" s="20">
        <f>IF(OR($C215="",$D215=""),"",IF($F215="обещание",$C215,IF($C215&gt;='Настройки'!$C$4,$C215+IFERROR(INDEX('Настройки'!$C$10:$C$13,MATCH($E215,'Настройки'!$B$10:$B$13,0)),INDEX('Настройки'!$C$10:$C$13,4)),'Настройки'!$C$4+IFERROR(INDEX('Настройки'!$C$10:$C$13,MATCH($E215,'Настройки'!$B$10:$B$13,0)),INDEX('Настройки'!$C$10:$C$13,4)))))</f>
        <v/>
      </c>
      <c r="H215" s="21">
        <f>IF($G215="","",IF($F215="обещание",'Настройки'!$C$16,IF($C215&gt;='Настройки'!$C$4,IFERROR(INDEX('Настройки'!$D$10:$D$13,MATCH($E215,'Настройки'!$B$10:$B$13,0)),INDEX('Настройки'!$D$10:$D$13,4)),IF('Настройки'!$C$4-$C215&gt;90,'Настройки'!$C$18,IFERROR(INDEX('Настройки'!$D$10:$D$13,MATCH($E215,'Настройки'!$B$10:$B$13,0)),INDEX('Настройки'!$D$10:$D$13,4))*'Настройки'!$C$17))))</f>
        <v/>
      </c>
      <c r="I215" s="22">
        <f>IF($G215="","",$D215*$H215)</f>
        <v/>
      </c>
      <c r="J215" s="23">
        <f>IF(OR($C215="",$D215=""),"",MAX(1,INT(($C215-'Настройки'!$C$4)/7)+1))</f>
        <v/>
      </c>
      <c r="K215" s="23">
        <f>IF($G215="","",INT(($G215-'Настройки'!$C$4)/7)+1)</f>
        <v/>
      </c>
    </row>
    <row r="216">
      <c r="A216" s="2" t="n"/>
      <c r="B216" s="2" t="n"/>
      <c r="C216" s="24" t="n"/>
      <c r="D216" s="25" t="n"/>
      <c r="E216" s="2" t="n"/>
      <c r="F216" s="2" t="n"/>
      <c r="G216" s="20">
        <f>IF(OR($C216="",$D216=""),"",IF($F216="обещание",$C216,IF($C216&gt;='Настройки'!$C$4,$C216+IFERROR(INDEX('Настройки'!$C$10:$C$13,MATCH($E216,'Настройки'!$B$10:$B$13,0)),INDEX('Настройки'!$C$10:$C$13,4)),'Настройки'!$C$4+IFERROR(INDEX('Настройки'!$C$10:$C$13,MATCH($E216,'Настройки'!$B$10:$B$13,0)),INDEX('Настройки'!$C$10:$C$13,4)))))</f>
        <v/>
      </c>
      <c r="H216" s="21">
        <f>IF($G216="","",IF($F216="обещание",'Настройки'!$C$16,IF($C216&gt;='Настройки'!$C$4,IFERROR(INDEX('Настройки'!$D$10:$D$13,MATCH($E216,'Настройки'!$B$10:$B$13,0)),INDEX('Настройки'!$D$10:$D$13,4)),IF('Настройки'!$C$4-$C216&gt;90,'Настройки'!$C$18,IFERROR(INDEX('Настройки'!$D$10:$D$13,MATCH($E216,'Настройки'!$B$10:$B$13,0)),INDEX('Настройки'!$D$10:$D$13,4))*'Настройки'!$C$17))))</f>
        <v/>
      </c>
      <c r="I216" s="22">
        <f>IF($G216="","",$D216*$H216)</f>
        <v/>
      </c>
      <c r="J216" s="23">
        <f>IF(OR($C216="",$D216=""),"",MAX(1,INT(($C216-'Настройки'!$C$4)/7)+1))</f>
        <v/>
      </c>
      <c r="K216" s="23">
        <f>IF($G216="","",INT(($G216-'Настройки'!$C$4)/7)+1)</f>
        <v/>
      </c>
    </row>
    <row r="217">
      <c r="A217" s="2" t="n"/>
      <c r="B217" s="2" t="n"/>
      <c r="C217" s="24" t="n"/>
      <c r="D217" s="25" t="n"/>
      <c r="E217" s="2" t="n"/>
      <c r="F217" s="2" t="n"/>
      <c r="G217" s="20">
        <f>IF(OR($C217="",$D217=""),"",IF($F217="обещание",$C217,IF($C217&gt;='Настройки'!$C$4,$C217+IFERROR(INDEX('Настройки'!$C$10:$C$13,MATCH($E217,'Настройки'!$B$10:$B$13,0)),INDEX('Настройки'!$C$10:$C$13,4)),'Настройки'!$C$4+IFERROR(INDEX('Настройки'!$C$10:$C$13,MATCH($E217,'Настройки'!$B$10:$B$13,0)),INDEX('Настройки'!$C$10:$C$13,4)))))</f>
        <v/>
      </c>
      <c r="H217" s="21">
        <f>IF($G217="","",IF($F217="обещание",'Настройки'!$C$16,IF($C217&gt;='Настройки'!$C$4,IFERROR(INDEX('Настройки'!$D$10:$D$13,MATCH($E217,'Настройки'!$B$10:$B$13,0)),INDEX('Настройки'!$D$10:$D$13,4)),IF('Настройки'!$C$4-$C217&gt;90,'Настройки'!$C$18,IFERROR(INDEX('Настройки'!$D$10:$D$13,MATCH($E217,'Настройки'!$B$10:$B$13,0)),INDEX('Настройки'!$D$10:$D$13,4))*'Настройки'!$C$17))))</f>
        <v/>
      </c>
      <c r="I217" s="22">
        <f>IF($G217="","",$D217*$H217)</f>
        <v/>
      </c>
      <c r="J217" s="23">
        <f>IF(OR($C217="",$D217=""),"",MAX(1,INT(($C217-'Настройки'!$C$4)/7)+1))</f>
        <v/>
      </c>
      <c r="K217" s="23">
        <f>IF($G217="","",INT(($G217-'Настройки'!$C$4)/7)+1)</f>
        <v/>
      </c>
    </row>
    <row r="218">
      <c r="A218" s="2" t="n"/>
      <c r="B218" s="2" t="n"/>
      <c r="C218" s="24" t="n"/>
      <c r="D218" s="25" t="n"/>
      <c r="E218" s="2" t="n"/>
      <c r="F218" s="2" t="n"/>
      <c r="G218" s="20">
        <f>IF(OR($C218="",$D218=""),"",IF($F218="обещание",$C218,IF($C218&gt;='Настройки'!$C$4,$C218+IFERROR(INDEX('Настройки'!$C$10:$C$13,MATCH($E218,'Настройки'!$B$10:$B$13,0)),INDEX('Настройки'!$C$10:$C$13,4)),'Настройки'!$C$4+IFERROR(INDEX('Настройки'!$C$10:$C$13,MATCH($E218,'Настройки'!$B$10:$B$13,0)),INDEX('Настройки'!$C$10:$C$13,4)))))</f>
        <v/>
      </c>
      <c r="H218" s="21">
        <f>IF($G218="","",IF($F218="обещание",'Настройки'!$C$16,IF($C218&gt;='Настройки'!$C$4,IFERROR(INDEX('Настройки'!$D$10:$D$13,MATCH($E218,'Настройки'!$B$10:$B$13,0)),INDEX('Настройки'!$D$10:$D$13,4)),IF('Настройки'!$C$4-$C218&gt;90,'Настройки'!$C$18,IFERROR(INDEX('Настройки'!$D$10:$D$13,MATCH($E218,'Настройки'!$B$10:$B$13,0)),INDEX('Настройки'!$D$10:$D$13,4))*'Настройки'!$C$17))))</f>
        <v/>
      </c>
      <c r="I218" s="22">
        <f>IF($G218="","",$D218*$H218)</f>
        <v/>
      </c>
      <c r="J218" s="23">
        <f>IF(OR($C218="",$D218=""),"",MAX(1,INT(($C218-'Настройки'!$C$4)/7)+1))</f>
        <v/>
      </c>
      <c r="K218" s="23">
        <f>IF($G218="","",INT(($G218-'Настройки'!$C$4)/7)+1)</f>
        <v/>
      </c>
    </row>
    <row r="219">
      <c r="A219" s="2" t="n"/>
      <c r="B219" s="2" t="n"/>
      <c r="C219" s="24" t="n"/>
      <c r="D219" s="25" t="n"/>
      <c r="E219" s="2" t="n"/>
      <c r="F219" s="2" t="n"/>
      <c r="G219" s="20">
        <f>IF(OR($C219="",$D219=""),"",IF($F219="обещание",$C219,IF($C219&gt;='Настройки'!$C$4,$C219+IFERROR(INDEX('Настройки'!$C$10:$C$13,MATCH($E219,'Настройки'!$B$10:$B$13,0)),INDEX('Настройки'!$C$10:$C$13,4)),'Настройки'!$C$4+IFERROR(INDEX('Настройки'!$C$10:$C$13,MATCH($E219,'Настройки'!$B$10:$B$13,0)),INDEX('Настройки'!$C$10:$C$13,4)))))</f>
        <v/>
      </c>
      <c r="H219" s="21">
        <f>IF($G219="","",IF($F219="обещание",'Настройки'!$C$16,IF($C219&gt;='Настройки'!$C$4,IFERROR(INDEX('Настройки'!$D$10:$D$13,MATCH($E219,'Настройки'!$B$10:$B$13,0)),INDEX('Настройки'!$D$10:$D$13,4)),IF('Настройки'!$C$4-$C219&gt;90,'Настройки'!$C$18,IFERROR(INDEX('Настройки'!$D$10:$D$13,MATCH($E219,'Настройки'!$B$10:$B$13,0)),INDEX('Настройки'!$D$10:$D$13,4))*'Настройки'!$C$17))))</f>
        <v/>
      </c>
      <c r="I219" s="22">
        <f>IF($G219="","",$D219*$H219)</f>
        <v/>
      </c>
      <c r="J219" s="23">
        <f>IF(OR($C219="",$D219=""),"",MAX(1,INT(($C219-'Настройки'!$C$4)/7)+1))</f>
        <v/>
      </c>
      <c r="K219" s="23">
        <f>IF($G219="","",INT(($G219-'Настройки'!$C$4)/7)+1)</f>
        <v/>
      </c>
    </row>
    <row r="220">
      <c r="A220" s="2" t="n"/>
      <c r="B220" s="2" t="n"/>
      <c r="C220" s="24" t="n"/>
      <c r="D220" s="25" t="n"/>
      <c r="E220" s="2" t="n"/>
      <c r="F220" s="2" t="n"/>
      <c r="G220" s="20">
        <f>IF(OR($C220="",$D220=""),"",IF($F220="обещание",$C220,IF($C220&gt;='Настройки'!$C$4,$C220+IFERROR(INDEX('Настройки'!$C$10:$C$13,MATCH($E220,'Настройки'!$B$10:$B$13,0)),INDEX('Настройки'!$C$10:$C$13,4)),'Настройки'!$C$4+IFERROR(INDEX('Настройки'!$C$10:$C$13,MATCH($E220,'Настройки'!$B$10:$B$13,0)),INDEX('Настройки'!$C$10:$C$13,4)))))</f>
        <v/>
      </c>
      <c r="H220" s="21">
        <f>IF($G220="","",IF($F220="обещание",'Настройки'!$C$16,IF($C220&gt;='Настройки'!$C$4,IFERROR(INDEX('Настройки'!$D$10:$D$13,MATCH($E220,'Настройки'!$B$10:$B$13,0)),INDEX('Настройки'!$D$10:$D$13,4)),IF('Настройки'!$C$4-$C220&gt;90,'Настройки'!$C$18,IFERROR(INDEX('Настройки'!$D$10:$D$13,MATCH($E220,'Настройки'!$B$10:$B$13,0)),INDEX('Настройки'!$D$10:$D$13,4))*'Настройки'!$C$17))))</f>
        <v/>
      </c>
      <c r="I220" s="22">
        <f>IF($G220="","",$D220*$H220)</f>
        <v/>
      </c>
      <c r="J220" s="23">
        <f>IF(OR($C220="",$D220=""),"",MAX(1,INT(($C220-'Настройки'!$C$4)/7)+1))</f>
        <v/>
      </c>
      <c r="K220" s="23">
        <f>IF($G220="","",INT(($G220-'Настройки'!$C$4)/7)+1)</f>
        <v/>
      </c>
    </row>
    <row r="221">
      <c r="A221" s="2" t="n"/>
      <c r="B221" s="2" t="n"/>
      <c r="C221" s="24" t="n"/>
      <c r="D221" s="25" t="n"/>
      <c r="E221" s="2" t="n"/>
      <c r="F221" s="2" t="n"/>
      <c r="G221" s="20">
        <f>IF(OR($C221="",$D221=""),"",IF($F221="обещание",$C221,IF($C221&gt;='Настройки'!$C$4,$C221+IFERROR(INDEX('Настройки'!$C$10:$C$13,MATCH($E221,'Настройки'!$B$10:$B$13,0)),INDEX('Настройки'!$C$10:$C$13,4)),'Настройки'!$C$4+IFERROR(INDEX('Настройки'!$C$10:$C$13,MATCH($E221,'Настройки'!$B$10:$B$13,0)),INDEX('Настройки'!$C$10:$C$13,4)))))</f>
        <v/>
      </c>
      <c r="H221" s="21">
        <f>IF($G221="","",IF($F221="обещание",'Настройки'!$C$16,IF($C221&gt;='Настройки'!$C$4,IFERROR(INDEX('Настройки'!$D$10:$D$13,MATCH($E221,'Настройки'!$B$10:$B$13,0)),INDEX('Настройки'!$D$10:$D$13,4)),IF('Настройки'!$C$4-$C221&gt;90,'Настройки'!$C$18,IFERROR(INDEX('Настройки'!$D$10:$D$13,MATCH($E221,'Настройки'!$B$10:$B$13,0)),INDEX('Настройки'!$D$10:$D$13,4))*'Настройки'!$C$17))))</f>
        <v/>
      </c>
      <c r="I221" s="22">
        <f>IF($G221="","",$D221*$H221)</f>
        <v/>
      </c>
      <c r="J221" s="23">
        <f>IF(OR($C221="",$D221=""),"",MAX(1,INT(($C221-'Настройки'!$C$4)/7)+1))</f>
        <v/>
      </c>
      <c r="K221" s="23">
        <f>IF($G221="","",INT(($G221-'Настройки'!$C$4)/7)+1)</f>
        <v/>
      </c>
    </row>
    <row r="222">
      <c r="A222" s="2" t="n"/>
      <c r="B222" s="2" t="n"/>
      <c r="C222" s="24" t="n"/>
      <c r="D222" s="25" t="n"/>
      <c r="E222" s="2" t="n"/>
      <c r="F222" s="2" t="n"/>
      <c r="G222" s="20">
        <f>IF(OR($C222="",$D222=""),"",IF($F222="обещание",$C222,IF($C222&gt;='Настройки'!$C$4,$C222+IFERROR(INDEX('Настройки'!$C$10:$C$13,MATCH($E222,'Настройки'!$B$10:$B$13,0)),INDEX('Настройки'!$C$10:$C$13,4)),'Настройки'!$C$4+IFERROR(INDEX('Настройки'!$C$10:$C$13,MATCH($E222,'Настройки'!$B$10:$B$13,0)),INDEX('Настройки'!$C$10:$C$13,4)))))</f>
        <v/>
      </c>
      <c r="H222" s="21">
        <f>IF($G222="","",IF($F222="обещание",'Настройки'!$C$16,IF($C222&gt;='Настройки'!$C$4,IFERROR(INDEX('Настройки'!$D$10:$D$13,MATCH($E222,'Настройки'!$B$10:$B$13,0)),INDEX('Настройки'!$D$10:$D$13,4)),IF('Настройки'!$C$4-$C222&gt;90,'Настройки'!$C$18,IFERROR(INDEX('Настройки'!$D$10:$D$13,MATCH($E222,'Настройки'!$B$10:$B$13,0)),INDEX('Настройки'!$D$10:$D$13,4))*'Настройки'!$C$17))))</f>
        <v/>
      </c>
      <c r="I222" s="22">
        <f>IF($G222="","",$D222*$H222)</f>
        <v/>
      </c>
      <c r="J222" s="23">
        <f>IF(OR($C222="",$D222=""),"",MAX(1,INT(($C222-'Настройки'!$C$4)/7)+1))</f>
        <v/>
      </c>
      <c r="K222" s="23">
        <f>IF($G222="","",INT(($G222-'Настройки'!$C$4)/7)+1)</f>
        <v/>
      </c>
    </row>
    <row r="223">
      <c r="A223" s="2" t="n"/>
      <c r="B223" s="2" t="n"/>
      <c r="C223" s="24" t="n"/>
      <c r="D223" s="25" t="n"/>
      <c r="E223" s="2" t="n"/>
      <c r="F223" s="2" t="n"/>
      <c r="G223" s="20">
        <f>IF(OR($C223="",$D223=""),"",IF($F223="обещание",$C223,IF($C223&gt;='Настройки'!$C$4,$C223+IFERROR(INDEX('Настройки'!$C$10:$C$13,MATCH($E223,'Настройки'!$B$10:$B$13,0)),INDEX('Настройки'!$C$10:$C$13,4)),'Настройки'!$C$4+IFERROR(INDEX('Настройки'!$C$10:$C$13,MATCH($E223,'Настройки'!$B$10:$B$13,0)),INDEX('Настройки'!$C$10:$C$13,4)))))</f>
        <v/>
      </c>
      <c r="H223" s="21">
        <f>IF($G223="","",IF($F223="обещание",'Настройки'!$C$16,IF($C223&gt;='Настройки'!$C$4,IFERROR(INDEX('Настройки'!$D$10:$D$13,MATCH($E223,'Настройки'!$B$10:$B$13,0)),INDEX('Настройки'!$D$10:$D$13,4)),IF('Настройки'!$C$4-$C223&gt;90,'Настройки'!$C$18,IFERROR(INDEX('Настройки'!$D$10:$D$13,MATCH($E223,'Настройки'!$B$10:$B$13,0)),INDEX('Настройки'!$D$10:$D$13,4))*'Настройки'!$C$17))))</f>
        <v/>
      </c>
      <c r="I223" s="22">
        <f>IF($G223="","",$D223*$H223)</f>
        <v/>
      </c>
      <c r="J223" s="23">
        <f>IF(OR($C223="",$D223=""),"",MAX(1,INT(($C223-'Настройки'!$C$4)/7)+1))</f>
        <v/>
      </c>
      <c r="K223" s="23">
        <f>IF($G223="","",INT(($G223-'Настройки'!$C$4)/7)+1)</f>
        <v/>
      </c>
    </row>
    <row r="224">
      <c r="A224" s="2" t="n"/>
      <c r="B224" s="2" t="n"/>
      <c r="C224" s="24" t="n"/>
      <c r="D224" s="25" t="n"/>
      <c r="E224" s="2" t="n"/>
      <c r="F224" s="2" t="n"/>
      <c r="G224" s="20">
        <f>IF(OR($C224="",$D224=""),"",IF($F224="обещание",$C224,IF($C224&gt;='Настройки'!$C$4,$C224+IFERROR(INDEX('Настройки'!$C$10:$C$13,MATCH($E224,'Настройки'!$B$10:$B$13,0)),INDEX('Настройки'!$C$10:$C$13,4)),'Настройки'!$C$4+IFERROR(INDEX('Настройки'!$C$10:$C$13,MATCH($E224,'Настройки'!$B$10:$B$13,0)),INDEX('Настройки'!$C$10:$C$13,4)))))</f>
        <v/>
      </c>
      <c r="H224" s="21">
        <f>IF($G224="","",IF($F224="обещание",'Настройки'!$C$16,IF($C224&gt;='Настройки'!$C$4,IFERROR(INDEX('Настройки'!$D$10:$D$13,MATCH($E224,'Настройки'!$B$10:$B$13,0)),INDEX('Настройки'!$D$10:$D$13,4)),IF('Настройки'!$C$4-$C224&gt;90,'Настройки'!$C$18,IFERROR(INDEX('Настройки'!$D$10:$D$13,MATCH($E224,'Настройки'!$B$10:$B$13,0)),INDEX('Настройки'!$D$10:$D$13,4))*'Настройки'!$C$17))))</f>
        <v/>
      </c>
      <c r="I224" s="22">
        <f>IF($G224="","",$D224*$H224)</f>
        <v/>
      </c>
      <c r="J224" s="23">
        <f>IF(OR($C224="",$D224=""),"",MAX(1,INT(($C224-'Настройки'!$C$4)/7)+1))</f>
        <v/>
      </c>
      <c r="K224" s="23">
        <f>IF($G224="","",INT(($G224-'Настройки'!$C$4)/7)+1)</f>
        <v/>
      </c>
    </row>
    <row r="225">
      <c r="A225" s="2" t="n"/>
      <c r="B225" s="2" t="n"/>
      <c r="C225" s="24" t="n"/>
      <c r="D225" s="25" t="n"/>
      <c r="E225" s="2" t="n"/>
      <c r="F225" s="2" t="n"/>
      <c r="G225" s="20">
        <f>IF(OR($C225="",$D225=""),"",IF($F225="обещание",$C225,IF($C225&gt;='Настройки'!$C$4,$C225+IFERROR(INDEX('Настройки'!$C$10:$C$13,MATCH($E225,'Настройки'!$B$10:$B$13,0)),INDEX('Настройки'!$C$10:$C$13,4)),'Настройки'!$C$4+IFERROR(INDEX('Настройки'!$C$10:$C$13,MATCH($E225,'Настройки'!$B$10:$B$13,0)),INDEX('Настройки'!$C$10:$C$13,4)))))</f>
        <v/>
      </c>
      <c r="H225" s="21">
        <f>IF($G225="","",IF($F225="обещание",'Настройки'!$C$16,IF($C225&gt;='Настройки'!$C$4,IFERROR(INDEX('Настройки'!$D$10:$D$13,MATCH($E225,'Настройки'!$B$10:$B$13,0)),INDEX('Настройки'!$D$10:$D$13,4)),IF('Настройки'!$C$4-$C225&gt;90,'Настройки'!$C$18,IFERROR(INDEX('Настройки'!$D$10:$D$13,MATCH($E225,'Настройки'!$B$10:$B$13,0)),INDEX('Настройки'!$D$10:$D$13,4))*'Настройки'!$C$17))))</f>
        <v/>
      </c>
      <c r="I225" s="22">
        <f>IF($G225="","",$D225*$H225)</f>
        <v/>
      </c>
      <c r="J225" s="23">
        <f>IF(OR($C225="",$D225=""),"",MAX(1,INT(($C225-'Настройки'!$C$4)/7)+1))</f>
        <v/>
      </c>
      <c r="K225" s="23">
        <f>IF($G225="","",INT(($G225-'Настройки'!$C$4)/7)+1)</f>
        <v/>
      </c>
    </row>
    <row r="226">
      <c r="A226" s="2" t="n"/>
      <c r="B226" s="2" t="n"/>
      <c r="C226" s="24" t="n"/>
      <c r="D226" s="25" t="n"/>
      <c r="E226" s="2" t="n"/>
      <c r="F226" s="2" t="n"/>
      <c r="G226" s="20">
        <f>IF(OR($C226="",$D226=""),"",IF($F226="обещание",$C226,IF($C226&gt;='Настройки'!$C$4,$C226+IFERROR(INDEX('Настройки'!$C$10:$C$13,MATCH($E226,'Настройки'!$B$10:$B$13,0)),INDEX('Настройки'!$C$10:$C$13,4)),'Настройки'!$C$4+IFERROR(INDEX('Настройки'!$C$10:$C$13,MATCH($E226,'Настройки'!$B$10:$B$13,0)),INDEX('Настройки'!$C$10:$C$13,4)))))</f>
        <v/>
      </c>
      <c r="H226" s="21">
        <f>IF($G226="","",IF($F226="обещание",'Настройки'!$C$16,IF($C226&gt;='Настройки'!$C$4,IFERROR(INDEX('Настройки'!$D$10:$D$13,MATCH($E226,'Настройки'!$B$10:$B$13,0)),INDEX('Настройки'!$D$10:$D$13,4)),IF('Настройки'!$C$4-$C226&gt;90,'Настройки'!$C$18,IFERROR(INDEX('Настройки'!$D$10:$D$13,MATCH($E226,'Настройки'!$B$10:$B$13,0)),INDEX('Настройки'!$D$10:$D$13,4))*'Настройки'!$C$17))))</f>
        <v/>
      </c>
      <c r="I226" s="22">
        <f>IF($G226="","",$D226*$H226)</f>
        <v/>
      </c>
      <c r="J226" s="23">
        <f>IF(OR($C226="",$D226=""),"",MAX(1,INT(($C226-'Настройки'!$C$4)/7)+1))</f>
        <v/>
      </c>
      <c r="K226" s="23">
        <f>IF($G226="","",INT(($G226-'Настройки'!$C$4)/7)+1)</f>
        <v/>
      </c>
    </row>
    <row r="227">
      <c r="A227" s="2" t="n"/>
      <c r="B227" s="2" t="n"/>
      <c r="C227" s="24" t="n"/>
      <c r="D227" s="25" t="n"/>
      <c r="E227" s="2" t="n"/>
      <c r="F227" s="2" t="n"/>
      <c r="G227" s="20">
        <f>IF(OR($C227="",$D227=""),"",IF($F227="обещание",$C227,IF($C227&gt;='Настройки'!$C$4,$C227+IFERROR(INDEX('Настройки'!$C$10:$C$13,MATCH($E227,'Настройки'!$B$10:$B$13,0)),INDEX('Настройки'!$C$10:$C$13,4)),'Настройки'!$C$4+IFERROR(INDEX('Настройки'!$C$10:$C$13,MATCH($E227,'Настройки'!$B$10:$B$13,0)),INDEX('Настройки'!$C$10:$C$13,4)))))</f>
        <v/>
      </c>
      <c r="H227" s="21">
        <f>IF($G227="","",IF($F227="обещание",'Настройки'!$C$16,IF($C227&gt;='Настройки'!$C$4,IFERROR(INDEX('Настройки'!$D$10:$D$13,MATCH($E227,'Настройки'!$B$10:$B$13,0)),INDEX('Настройки'!$D$10:$D$13,4)),IF('Настройки'!$C$4-$C227&gt;90,'Настройки'!$C$18,IFERROR(INDEX('Настройки'!$D$10:$D$13,MATCH($E227,'Настройки'!$B$10:$B$13,0)),INDEX('Настройки'!$D$10:$D$13,4))*'Настройки'!$C$17))))</f>
        <v/>
      </c>
      <c r="I227" s="22">
        <f>IF($G227="","",$D227*$H227)</f>
        <v/>
      </c>
      <c r="J227" s="23">
        <f>IF(OR($C227="",$D227=""),"",MAX(1,INT(($C227-'Настройки'!$C$4)/7)+1))</f>
        <v/>
      </c>
      <c r="K227" s="23">
        <f>IF($G227="","",INT(($G227-'Настройки'!$C$4)/7)+1)</f>
        <v/>
      </c>
    </row>
    <row r="228">
      <c r="A228" s="2" t="n"/>
      <c r="B228" s="2" t="n"/>
      <c r="C228" s="24" t="n"/>
      <c r="D228" s="25" t="n"/>
      <c r="E228" s="2" t="n"/>
      <c r="F228" s="2" t="n"/>
      <c r="G228" s="20">
        <f>IF(OR($C228="",$D228=""),"",IF($F228="обещание",$C228,IF($C228&gt;='Настройки'!$C$4,$C228+IFERROR(INDEX('Настройки'!$C$10:$C$13,MATCH($E228,'Настройки'!$B$10:$B$13,0)),INDEX('Настройки'!$C$10:$C$13,4)),'Настройки'!$C$4+IFERROR(INDEX('Настройки'!$C$10:$C$13,MATCH($E228,'Настройки'!$B$10:$B$13,0)),INDEX('Настройки'!$C$10:$C$13,4)))))</f>
        <v/>
      </c>
      <c r="H228" s="21">
        <f>IF($G228="","",IF($F228="обещание",'Настройки'!$C$16,IF($C228&gt;='Настройки'!$C$4,IFERROR(INDEX('Настройки'!$D$10:$D$13,MATCH($E228,'Настройки'!$B$10:$B$13,0)),INDEX('Настройки'!$D$10:$D$13,4)),IF('Настройки'!$C$4-$C228&gt;90,'Настройки'!$C$18,IFERROR(INDEX('Настройки'!$D$10:$D$13,MATCH($E228,'Настройки'!$B$10:$B$13,0)),INDEX('Настройки'!$D$10:$D$13,4))*'Настройки'!$C$17))))</f>
        <v/>
      </c>
      <c r="I228" s="22">
        <f>IF($G228="","",$D228*$H228)</f>
        <v/>
      </c>
      <c r="J228" s="23">
        <f>IF(OR($C228="",$D228=""),"",MAX(1,INT(($C228-'Настройки'!$C$4)/7)+1))</f>
        <v/>
      </c>
      <c r="K228" s="23">
        <f>IF($G228="","",INT(($G228-'Настройки'!$C$4)/7)+1)</f>
        <v/>
      </c>
    </row>
    <row r="229">
      <c r="A229" s="2" t="n"/>
      <c r="B229" s="2" t="n"/>
      <c r="C229" s="24" t="n"/>
      <c r="D229" s="25" t="n"/>
      <c r="E229" s="2" t="n"/>
      <c r="F229" s="2" t="n"/>
      <c r="G229" s="20">
        <f>IF(OR($C229="",$D229=""),"",IF($F229="обещание",$C229,IF($C229&gt;='Настройки'!$C$4,$C229+IFERROR(INDEX('Настройки'!$C$10:$C$13,MATCH($E229,'Настройки'!$B$10:$B$13,0)),INDEX('Настройки'!$C$10:$C$13,4)),'Настройки'!$C$4+IFERROR(INDEX('Настройки'!$C$10:$C$13,MATCH($E229,'Настройки'!$B$10:$B$13,0)),INDEX('Настройки'!$C$10:$C$13,4)))))</f>
        <v/>
      </c>
      <c r="H229" s="21">
        <f>IF($G229="","",IF($F229="обещание",'Настройки'!$C$16,IF($C229&gt;='Настройки'!$C$4,IFERROR(INDEX('Настройки'!$D$10:$D$13,MATCH($E229,'Настройки'!$B$10:$B$13,0)),INDEX('Настройки'!$D$10:$D$13,4)),IF('Настройки'!$C$4-$C229&gt;90,'Настройки'!$C$18,IFERROR(INDEX('Настройки'!$D$10:$D$13,MATCH($E229,'Настройки'!$B$10:$B$13,0)),INDEX('Настройки'!$D$10:$D$13,4))*'Настройки'!$C$17))))</f>
        <v/>
      </c>
      <c r="I229" s="22">
        <f>IF($G229="","",$D229*$H229)</f>
        <v/>
      </c>
      <c r="J229" s="23">
        <f>IF(OR($C229="",$D229=""),"",MAX(1,INT(($C229-'Настройки'!$C$4)/7)+1))</f>
        <v/>
      </c>
      <c r="K229" s="23">
        <f>IF($G229="","",INT(($G229-'Настройки'!$C$4)/7)+1)</f>
        <v/>
      </c>
    </row>
    <row r="230">
      <c r="A230" s="2" t="n"/>
      <c r="B230" s="2" t="n"/>
      <c r="C230" s="24" t="n"/>
      <c r="D230" s="25" t="n"/>
      <c r="E230" s="2" t="n"/>
      <c r="F230" s="2" t="n"/>
      <c r="G230" s="20">
        <f>IF(OR($C230="",$D230=""),"",IF($F230="обещание",$C230,IF($C230&gt;='Настройки'!$C$4,$C230+IFERROR(INDEX('Настройки'!$C$10:$C$13,MATCH($E230,'Настройки'!$B$10:$B$13,0)),INDEX('Настройки'!$C$10:$C$13,4)),'Настройки'!$C$4+IFERROR(INDEX('Настройки'!$C$10:$C$13,MATCH($E230,'Настройки'!$B$10:$B$13,0)),INDEX('Настройки'!$C$10:$C$13,4)))))</f>
        <v/>
      </c>
      <c r="H230" s="21">
        <f>IF($G230="","",IF($F230="обещание",'Настройки'!$C$16,IF($C230&gt;='Настройки'!$C$4,IFERROR(INDEX('Настройки'!$D$10:$D$13,MATCH($E230,'Настройки'!$B$10:$B$13,0)),INDEX('Настройки'!$D$10:$D$13,4)),IF('Настройки'!$C$4-$C230&gt;90,'Настройки'!$C$18,IFERROR(INDEX('Настройки'!$D$10:$D$13,MATCH($E230,'Настройки'!$B$10:$B$13,0)),INDEX('Настройки'!$D$10:$D$13,4))*'Настройки'!$C$17))))</f>
        <v/>
      </c>
      <c r="I230" s="22">
        <f>IF($G230="","",$D230*$H230)</f>
        <v/>
      </c>
      <c r="J230" s="23">
        <f>IF(OR($C230="",$D230=""),"",MAX(1,INT(($C230-'Настройки'!$C$4)/7)+1))</f>
        <v/>
      </c>
      <c r="K230" s="23">
        <f>IF($G230="","",INT(($G230-'Настройки'!$C$4)/7)+1)</f>
        <v/>
      </c>
    </row>
    <row r="231">
      <c r="A231" s="2" t="n"/>
      <c r="B231" s="2" t="n"/>
      <c r="C231" s="24" t="n"/>
      <c r="D231" s="25" t="n"/>
      <c r="E231" s="2" t="n"/>
      <c r="F231" s="2" t="n"/>
      <c r="G231" s="20">
        <f>IF(OR($C231="",$D231=""),"",IF($F231="обещание",$C231,IF($C231&gt;='Настройки'!$C$4,$C231+IFERROR(INDEX('Настройки'!$C$10:$C$13,MATCH($E231,'Настройки'!$B$10:$B$13,0)),INDEX('Настройки'!$C$10:$C$13,4)),'Настройки'!$C$4+IFERROR(INDEX('Настройки'!$C$10:$C$13,MATCH($E231,'Настройки'!$B$10:$B$13,0)),INDEX('Настройки'!$C$10:$C$13,4)))))</f>
        <v/>
      </c>
      <c r="H231" s="21">
        <f>IF($G231="","",IF($F231="обещание",'Настройки'!$C$16,IF($C231&gt;='Настройки'!$C$4,IFERROR(INDEX('Настройки'!$D$10:$D$13,MATCH($E231,'Настройки'!$B$10:$B$13,0)),INDEX('Настройки'!$D$10:$D$13,4)),IF('Настройки'!$C$4-$C231&gt;90,'Настройки'!$C$18,IFERROR(INDEX('Настройки'!$D$10:$D$13,MATCH($E231,'Настройки'!$B$10:$B$13,0)),INDEX('Настройки'!$D$10:$D$13,4))*'Настройки'!$C$17))))</f>
        <v/>
      </c>
      <c r="I231" s="22">
        <f>IF($G231="","",$D231*$H231)</f>
        <v/>
      </c>
      <c r="J231" s="23">
        <f>IF(OR($C231="",$D231=""),"",MAX(1,INT(($C231-'Настройки'!$C$4)/7)+1))</f>
        <v/>
      </c>
      <c r="K231" s="23">
        <f>IF($G231="","",INT(($G231-'Настройки'!$C$4)/7)+1)</f>
        <v/>
      </c>
    </row>
    <row r="232">
      <c r="A232" s="2" t="n"/>
      <c r="B232" s="2" t="n"/>
      <c r="C232" s="24" t="n"/>
      <c r="D232" s="25" t="n"/>
      <c r="E232" s="2" t="n"/>
      <c r="F232" s="2" t="n"/>
      <c r="G232" s="20">
        <f>IF(OR($C232="",$D232=""),"",IF($F232="обещание",$C232,IF($C232&gt;='Настройки'!$C$4,$C232+IFERROR(INDEX('Настройки'!$C$10:$C$13,MATCH($E232,'Настройки'!$B$10:$B$13,0)),INDEX('Настройки'!$C$10:$C$13,4)),'Настройки'!$C$4+IFERROR(INDEX('Настройки'!$C$10:$C$13,MATCH($E232,'Настройки'!$B$10:$B$13,0)),INDEX('Настройки'!$C$10:$C$13,4)))))</f>
        <v/>
      </c>
      <c r="H232" s="21">
        <f>IF($G232="","",IF($F232="обещание",'Настройки'!$C$16,IF($C232&gt;='Настройки'!$C$4,IFERROR(INDEX('Настройки'!$D$10:$D$13,MATCH($E232,'Настройки'!$B$10:$B$13,0)),INDEX('Настройки'!$D$10:$D$13,4)),IF('Настройки'!$C$4-$C232&gt;90,'Настройки'!$C$18,IFERROR(INDEX('Настройки'!$D$10:$D$13,MATCH($E232,'Настройки'!$B$10:$B$13,0)),INDEX('Настройки'!$D$10:$D$13,4))*'Настройки'!$C$17))))</f>
        <v/>
      </c>
      <c r="I232" s="22">
        <f>IF($G232="","",$D232*$H232)</f>
        <v/>
      </c>
      <c r="J232" s="23">
        <f>IF(OR($C232="",$D232=""),"",MAX(1,INT(($C232-'Настройки'!$C$4)/7)+1))</f>
        <v/>
      </c>
      <c r="K232" s="23">
        <f>IF($G232="","",INT(($G232-'Настройки'!$C$4)/7)+1)</f>
        <v/>
      </c>
    </row>
    <row r="233">
      <c r="A233" s="2" t="n"/>
      <c r="B233" s="2" t="n"/>
      <c r="C233" s="24" t="n"/>
      <c r="D233" s="25" t="n"/>
      <c r="E233" s="2" t="n"/>
      <c r="F233" s="2" t="n"/>
      <c r="G233" s="20">
        <f>IF(OR($C233="",$D233=""),"",IF($F233="обещание",$C233,IF($C233&gt;='Настройки'!$C$4,$C233+IFERROR(INDEX('Настройки'!$C$10:$C$13,MATCH($E233,'Настройки'!$B$10:$B$13,0)),INDEX('Настройки'!$C$10:$C$13,4)),'Настройки'!$C$4+IFERROR(INDEX('Настройки'!$C$10:$C$13,MATCH($E233,'Настройки'!$B$10:$B$13,0)),INDEX('Настройки'!$C$10:$C$13,4)))))</f>
        <v/>
      </c>
      <c r="H233" s="21">
        <f>IF($G233="","",IF($F233="обещание",'Настройки'!$C$16,IF($C233&gt;='Настройки'!$C$4,IFERROR(INDEX('Настройки'!$D$10:$D$13,MATCH($E233,'Настройки'!$B$10:$B$13,0)),INDEX('Настройки'!$D$10:$D$13,4)),IF('Настройки'!$C$4-$C233&gt;90,'Настройки'!$C$18,IFERROR(INDEX('Настройки'!$D$10:$D$13,MATCH($E233,'Настройки'!$B$10:$B$13,0)),INDEX('Настройки'!$D$10:$D$13,4))*'Настройки'!$C$17))))</f>
        <v/>
      </c>
      <c r="I233" s="22">
        <f>IF($G233="","",$D233*$H233)</f>
        <v/>
      </c>
      <c r="J233" s="23">
        <f>IF(OR($C233="",$D233=""),"",MAX(1,INT(($C233-'Настройки'!$C$4)/7)+1))</f>
        <v/>
      </c>
      <c r="K233" s="23">
        <f>IF($G233="","",INT(($G233-'Настройки'!$C$4)/7)+1)</f>
        <v/>
      </c>
    </row>
    <row r="234">
      <c r="A234" s="2" t="n"/>
      <c r="B234" s="2" t="n"/>
      <c r="C234" s="24" t="n"/>
      <c r="D234" s="25" t="n"/>
      <c r="E234" s="2" t="n"/>
      <c r="F234" s="2" t="n"/>
      <c r="G234" s="20">
        <f>IF(OR($C234="",$D234=""),"",IF($F234="обещание",$C234,IF($C234&gt;='Настройки'!$C$4,$C234+IFERROR(INDEX('Настройки'!$C$10:$C$13,MATCH($E234,'Настройки'!$B$10:$B$13,0)),INDEX('Настройки'!$C$10:$C$13,4)),'Настройки'!$C$4+IFERROR(INDEX('Настройки'!$C$10:$C$13,MATCH($E234,'Настройки'!$B$10:$B$13,0)),INDEX('Настройки'!$C$10:$C$13,4)))))</f>
        <v/>
      </c>
      <c r="H234" s="21">
        <f>IF($G234="","",IF($F234="обещание",'Настройки'!$C$16,IF($C234&gt;='Настройки'!$C$4,IFERROR(INDEX('Настройки'!$D$10:$D$13,MATCH($E234,'Настройки'!$B$10:$B$13,0)),INDEX('Настройки'!$D$10:$D$13,4)),IF('Настройки'!$C$4-$C234&gt;90,'Настройки'!$C$18,IFERROR(INDEX('Настройки'!$D$10:$D$13,MATCH($E234,'Настройки'!$B$10:$B$13,0)),INDEX('Настройки'!$D$10:$D$13,4))*'Настройки'!$C$17))))</f>
        <v/>
      </c>
      <c r="I234" s="22">
        <f>IF($G234="","",$D234*$H234)</f>
        <v/>
      </c>
      <c r="J234" s="23">
        <f>IF(OR($C234="",$D234=""),"",MAX(1,INT(($C234-'Настройки'!$C$4)/7)+1))</f>
        <v/>
      </c>
      <c r="K234" s="23">
        <f>IF($G234="","",INT(($G234-'Настройки'!$C$4)/7)+1)</f>
        <v/>
      </c>
    </row>
    <row r="235">
      <c r="A235" s="2" t="n"/>
      <c r="B235" s="2" t="n"/>
      <c r="C235" s="24" t="n"/>
      <c r="D235" s="25" t="n"/>
      <c r="E235" s="2" t="n"/>
      <c r="F235" s="2" t="n"/>
      <c r="G235" s="20">
        <f>IF(OR($C235="",$D235=""),"",IF($F235="обещание",$C235,IF($C235&gt;='Настройки'!$C$4,$C235+IFERROR(INDEX('Настройки'!$C$10:$C$13,MATCH($E235,'Настройки'!$B$10:$B$13,0)),INDEX('Настройки'!$C$10:$C$13,4)),'Настройки'!$C$4+IFERROR(INDEX('Настройки'!$C$10:$C$13,MATCH($E235,'Настройки'!$B$10:$B$13,0)),INDEX('Настройки'!$C$10:$C$13,4)))))</f>
        <v/>
      </c>
      <c r="H235" s="21">
        <f>IF($G235="","",IF($F235="обещание",'Настройки'!$C$16,IF($C235&gt;='Настройки'!$C$4,IFERROR(INDEX('Настройки'!$D$10:$D$13,MATCH($E235,'Настройки'!$B$10:$B$13,0)),INDEX('Настройки'!$D$10:$D$13,4)),IF('Настройки'!$C$4-$C235&gt;90,'Настройки'!$C$18,IFERROR(INDEX('Настройки'!$D$10:$D$13,MATCH($E235,'Настройки'!$B$10:$B$13,0)),INDEX('Настройки'!$D$10:$D$13,4))*'Настройки'!$C$17))))</f>
        <v/>
      </c>
      <c r="I235" s="22">
        <f>IF($G235="","",$D235*$H235)</f>
        <v/>
      </c>
      <c r="J235" s="23">
        <f>IF(OR($C235="",$D235=""),"",MAX(1,INT(($C235-'Настройки'!$C$4)/7)+1))</f>
        <v/>
      </c>
      <c r="K235" s="23">
        <f>IF($G235="","",INT(($G235-'Настройки'!$C$4)/7)+1)</f>
        <v/>
      </c>
    </row>
    <row r="236">
      <c r="A236" s="2" t="n"/>
      <c r="B236" s="2" t="n"/>
      <c r="C236" s="24" t="n"/>
      <c r="D236" s="25" t="n"/>
      <c r="E236" s="2" t="n"/>
      <c r="F236" s="2" t="n"/>
      <c r="G236" s="20">
        <f>IF(OR($C236="",$D236=""),"",IF($F236="обещание",$C236,IF($C236&gt;='Настройки'!$C$4,$C236+IFERROR(INDEX('Настройки'!$C$10:$C$13,MATCH($E236,'Настройки'!$B$10:$B$13,0)),INDEX('Настройки'!$C$10:$C$13,4)),'Настройки'!$C$4+IFERROR(INDEX('Настройки'!$C$10:$C$13,MATCH($E236,'Настройки'!$B$10:$B$13,0)),INDEX('Настройки'!$C$10:$C$13,4)))))</f>
        <v/>
      </c>
      <c r="H236" s="21">
        <f>IF($G236="","",IF($F236="обещание",'Настройки'!$C$16,IF($C236&gt;='Настройки'!$C$4,IFERROR(INDEX('Настройки'!$D$10:$D$13,MATCH($E236,'Настройки'!$B$10:$B$13,0)),INDEX('Настройки'!$D$10:$D$13,4)),IF('Настройки'!$C$4-$C236&gt;90,'Настройки'!$C$18,IFERROR(INDEX('Настройки'!$D$10:$D$13,MATCH($E236,'Настройки'!$B$10:$B$13,0)),INDEX('Настройки'!$D$10:$D$13,4))*'Настройки'!$C$17))))</f>
        <v/>
      </c>
      <c r="I236" s="22">
        <f>IF($G236="","",$D236*$H236)</f>
        <v/>
      </c>
      <c r="J236" s="23">
        <f>IF(OR($C236="",$D236=""),"",MAX(1,INT(($C236-'Настройки'!$C$4)/7)+1))</f>
        <v/>
      </c>
      <c r="K236" s="23">
        <f>IF($G236="","",INT(($G236-'Настройки'!$C$4)/7)+1)</f>
        <v/>
      </c>
    </row>
    <row r="237">
      <c r="A237" s="2" t="n"/>
      <c r="B237" s="2" t="n"/>
      <c r="C237" s="24" t="n"/>
      <c r="D237" s="25" t="n"/>
      <c r="E237" s="2" t="n"/>
      <c r="F237" s="2" t="n"/>
      <c r="G237" s="20">
        <f>IF(OR($C237="",$D237=""),"",IF($F237="обещание",$C237,IF($C237&gt;='Настройки'!$C$4,$C237+IFERROR(INDEX('Настройки'!$C$10:$C$13,MATCH($E237,'Настройки'!$B$10:$B$13,0)),INDEX('Настройки'!$C$10:$C$13,4)),'Настройки'!$C$4+IFERROR(INDEX('Настройки'!$C$10:$C$13,MATCH($E237,'Настройки'!$B$10:$B$13,0)),INDEX('Настройки'!$C$10:$C$13,4)))))</f>
        <v/>
      </c>
      <c r="H237" s="21">
        <f>IF($G237="","",IF($F237="обещание",'Настройки'!$C$16,IF($C237&gt;='Настройки'!$C$4,IFERROR(INDEX('Настройки'!$D$10:$D$13,MATCH($E237,'Настройки'!$B$10:$B$13,0)),INDEX('Настройки'!$D$10:$D$13,4)),IF('Настройки'!$C$4-$C237&gt;90,'Настройки'!$C$18,IFERROR(INDEX('Настройки'!$D$10:$D$13,MATCH($E237,'Настройки'!$B$10:$B$13,0)),INDEX('Настройки'!$D$10:$D$13,4))*'Настройки'!$C$17))))</f>
        <v/>
      </c>
      <c r="I237" s="22">
        <f>IF($G237="","",$D237*$H237)</f>
        <v/>
      </c>
      <c r="J237" s="23">
        <f>IF(OR($C237="",$D237=""),"",MAX(1,INT(($C237-'Настройки'!$C$4)/7)+1))</f>
        <v/>
      </c>
      <c r="K237" s="23">
        <f>IF($G237="","",INT(($G237-'Настройки'!$C$4)/7)+1)</f>
        <v/>
      </c>
    </row>
    <row r="238">
      <c r="A238" s="2" t="n"/>
      <c r="B238" s="2" t="n"/>
      <c r="C238" s="24" t="n"/>
      <c r="D238" s="25" t="n"/>
      <c r="E238" s="2" t="n"/>
      <c r="F238" s="2" t="n"/>
      <c r="G238" s="20">
        <f>IF(OR($C238="",$D238=""),"",IF($F238="обещание",$C238,IF($C238&gt;='Настройки'!$C$4,$C238+IFERROR(INDEX('Настройки'!$C$10:$C$13,MATCH($E238,'Настройки'!$B$10:$B$13,0)),INDEX('Настройки'!$C$10:$C$13,4)),'Настройки'!$C$4+IFERROR(INDEX('Настройки'!$C$10:$C$13,MATCH($E238,'Настройки'!$B$10:$B$13,0)),INDEX('Настройки'!$C$10:$C$13,4)))))</f>
        <v/>
      </c>
      <c r="H238" s="21">
        <f>IF($G238="","",IF($F238="обещание",'Настройки'!$C$16,IF($C238&gt;='Настройки'!$C$4,IFERROR(INDEX('Настройки'!$D$10:$D$13,MATCH($E238,'Настройки'!$B$10:$B$13,0)),INDEX('Настройки'!$D$10:$D$13,4)),IF('Настройки'!$C$4-$C238&gt;90,'Настройки'!$C$18,IFERROR(INDEX('Настройки'!$D$10:$D$13,MATCH($E238,'Настройки'!$B$10:$B$13,0)),INDEX('Настройки'!$D$10:$D$13,4))*'Настройки'!$C$17))))</f>
        <v/>
      </c>
      <c r="I238" s="22">
        <f>IF($G238="","",$D238*$H238)</f>
        <v/>
      </c>
      <c r="J238" s="23">
        <f>IF(OR($C238="",$D238=""),"",MAX(1,INT(($C238-'Настройки'!$C$4)/7)+1))</f>
        <v/>
      </c>
      <c r="K238" s="23">
        <f>IF($G238="","",INT(($G238-'Настройки'!$C$4)/7)+1)</f>
        <v/>
      </c>
    </row>
    <row r="239">
      <c r="A239" s="2" t="n"/>
      <c r="B239" s="2" t="n"/>
      <c r="C239" s="24" t="n"/>
      <c r="D239" s="25" t="n"/>
      <c r="E239" s="2" t="n"/>
      <c r="F239" s="2" t="n"/>
      <c r="G239" s="20">
        <f>IF(OR($C239="",$D239=""),"",IF($F239="обещание",$C239,IF($C239&gt;='Настройки'!$C$4,$C239+IFERROR(INDEX('Настройки'!$C$10:$C$13,MATCH($E239,'Настройки'!$B$10:$B$13,0)),INDEX('Настройки'!$C$10:$C$13,4)),'Настройки'!$C$4+IFERROR(INDEX('Настройки'!$C$10:$C$13,MATCH($E239,'Настройки'!$B$10:$B$13,0)),INDEX('Настройки'!$C$10:$C$13,4)))))</f>
        <v/>
      </c>
      <c r="H239" s="21">
        <f>IF($G239="","",IF($F239="обещание",'Настройки'!$C$16,IF($C239&gt;='Настройки'!$C$4,IFERROR(INDEX('Настройки'!$D$10:$D$13,MATCH($E239,'Настройки'!$B$10:$B$13,0)),INDEX('Настройки'!$D$10:$D$13,4)),IF('Настройки'!$C$4-$C239&gt;90,'Настройки'!$C$18,IFERROR(INDEX('Настройки'!$D$10:$D$13,MATCH($E239,'Настройки'!$B$10:$B$13,0)),INDEX('Настройки'!$D$10:$D$13,4))*'Настройки'!$C$17))))</f>
        <v/>
      </c>
      <c r="I239" s="22">
        <f>IF($G239="","",$D239*$H239)</f>
        <v/>
      </c>
      <c r="J239" s="23">
        <f>IF(OR($C239="",$D239=""),"",MAX(1,INT(($C239-'Настройки'!$C$4)/7)+1))</f>
        <v/>
      </c>
      <c r="K239" s="23">
        <f>IF($G239="","",INT(($G239-'Настройки'!$C$4)/7)+1)</f>
        <v/>
      </c>
    </row>
    <row r="240">
      <c r="A240" s="2" t="n"/>
      <c r="B240" s="2" t="n"/>
      <c r="C240" s="24" t="n"/>
      <c r="D240" s="25" t="n"/>
      <c r="E240" s="2" t="n"/>
      <c r="F240" s="2" t="n"/>
      <c r="G240" s="20">
        <f>IF(OR($C240="",$D240=""),"",IF($F240="обещание",$C240,IF($C240&gt;='Настройки'!$C$4,$C240+IFERROR(INDEX('Настройки'!$C$10:$C$13,MATCH($E240,'Настройки'!$B$10:$B$13,0)),INDEX('Настройки'!$C$10:$C$13,4)),'Настройки'!$C$4+IFERROR(INDEX('Настройки'!$C$10:$C$13,MATCH($E240,'Настройки'!$B$10:$B$13,0)),INDEX('Настройки'!$C$10:$C$13,4)))))</f>
        <v/>
      </c>
      <c r="H240" s="21">
        <f>IF($G240="","",IF($F240="обещание",'Настройки'!$C$16,IF($C240&gt;='Настройки'!$C$4,IFERROR(INDEX('Настройки'!$D$10:$D$13,MATCH($E240,'Настройки'!$B$10:$B$13,0)),INDEX('Настройки'!$D$10:$D$13,4)),IF('Настройки'!$C$4-$C240&gt;90,'Настройки'!$C$18,IFERROR(INDEX('Настройки'!$D$10:$D$13,MATCH($E240,'Настройки'!$B$10:$B$13,0)),INDEX('Настройки'!$D$10:$D$13,4))*'Настройки'!$C$17))))</f>
        <v/>
      </c>
      <c r="I240" s="22">
        <f>IF($G240="","",$D240*$H240)</f>
        <v/>
      </c>
      <c r="J240" s="23">
        <f>IF(OR($C240="",$D240=""),"",MAX(1,INT(($C240-'Настройки'!$C$4)/7)+1))</f>
        <v/>
      </c>
      <c r="K240" s="23">
        <f>IF($G240="","",INT(($G240-'Настройки'!$C$4)/7)+1)</f>
        <v/>
      </c>
    </row>
    <row r="241">
      <c r="A241" s="2" t="n"/>
      <c r="B241" s="2" t="n"/>
      <c r="C241" s="24" t="n"/>
      <c r="D241" s="25" t="n"/>
      <c r="E241" s="2" t="n"/>
      <c r="F241" s="2" t="n"/>
      <c r="G241" s="20">
        <f>IF(OR($C241="",$D241=""),"",IF($F241="обещание",$C241,IF($C241&gt;='Настройки'!$C$4,$C241+IFERROR(INDEX('Настройки'!$C$10:$C$13,MATCH($E241,'Настройки'!$B$10:$B$13,0)),INDEX('Настройки'!$C$10:$C$13,4)),'Настройки'!$C$4+IFERROR(INDEX('Настройки'!$C$10:$C$13,MATCH($E241,'Настройки'!$B$10:$B$13,0)),INDEX('Настройки'!$C$10:$C$13,4)))))</f>
        <v/>
      </c>
      <c r="H241" s="21">
        <f>IF($G241="","",IF($F241="обещание",'Настройки'!$C$16,IF($C241&gt;='Настройки'!$C$4,IFERROR(INDEX('Настройки'!$D$10:$D$13,MATCH($E241,'Настройки'!$B$10:$B$13,0)),INDEX('Настройки'!$D$10:$D$13,4)),IF('Настройки'!$C$4-$C241&gt;90,'Настройки'!$C$18,IFERROR(INDEX('Настройки'!$D$10:$D$13,MATCH($E241,'Настройки'!$B$10:$B$13,0)),INDEX('Настройки'!$D$10:$D$13,4))*'Настройки'!$C$17))))</f>
        <v/>
      </c>
      <c r="I241" s="22">
        <f>IF($G241="","",$D241*$H241)</f>
        <v/>
      </c>
      <c r="J241" s="23">
        <f>IF(OR($C241="",$D241=""),"",MAX(1,INT(($C241-'Настройки'!$C$4)/7)+1))</f>
        <v/>
      </c>
      <c r="K241" s="23">
        <f>IF($G241="","",INT(($G241-'Настройки'!$C$4)/7)+1)</f>
        <v/>
      </c>
    </row>
    <row r="242">
      <c r="A242" s="2" t="n"/>
      <c r="B242" s="2" t="n"/>
      <c r="C242" s="24" t="n"/>
      <c r="D242" s="25" t="n"/>
      <c r="E242" s="2" t="n"/>
      <c r="F242" s="2" t="n"/>
      <c r="G242" s="20">
        <f>IF(OR($C242="",$D242=""),"",IF($F242="обещание",$C242,IF($C242&gt;='Настройки'!$C$4,$C242+IFERROR(INDEX('Настройки'!$C$10:$C$13,MATCH($E242,'Настройки'!$B$10:$B$13,0)),INDEX('Настройки'!$C$10:$C$13,4)),'Настройки'!$C$4+IFERROR(INDEX('Настройки'!$C$10:$C$13,MATCH($E242,'Настройки'!$B$10:$B$13,0)),INDEX('Настройки'!$C$10:$C$13,4)))))</f>
        <v/>
      </c>
      <c r="H242" s="21">
        <f>IF($G242="","",IF($F242="обещание",'Настройки'!$C$16,IF($C242&gt;='Настройки'!$C$4,IFERROR(INDEX('Настройки'!$D$10:$D$13,MATCH($E242,'Настройки'!$B$10:$B$13,0)),INDEX('Настройки'!$D$10:$D$13,4)),IF('Настройки'!$C$4-$C242&gt;90,'Настройки'!$C$18,IFERROR(INDEX('Настройки'!$D$10:$D$13,MATCH($E242,'Настройки'!$B$10:$B$13,0)),INDEX('Настройки'!$D$10:$D$13,4))*'Настройки'!$C$17))))</f>
        <v/>
      </c>
      <c r="I242" s="22">
        <f>IF($G242="","",$D242*$H242)</f>
        <v/>
      </c>
      <c r="J242" s="23">
        <f>IF(OR($C242="",$D242=""),"",MAX(1,INT(($C242-'Настройки'!$C$4)/7)+1))</f>
        <v/>
      </c>
      <c r="K242" s="23">
        <f>IF($G242="","",INT(($G242-'Настройки'!$C$4)/7)+1)</f>
        <v/>
      </c>
    </row>
    <row r="243">
      <c r="A243" s="2" t="n"/>
      <c r="B243" s="2" t="n"/>
      <c r="C243" s="24" t="n"/>
      <c r="D243" s="25" t="n"/>
      <c r="E243" s="2" t="n"/>
      <c r="F243" s="2" t="n"/>
      <c r="G243" s="20">
        <f>IF(OR($C243="",$D243=""),"",IF($F243="обещание",$C243,IF($C243&gt;='Настройки'!$C$4,$C243+IFERROR(INDEX('Настройки'!$C$10:$C$13,MATCH($E243,'Настройки'!$B$10:$B$13,0)),INDEX('Настройки'!$C$10:$C$13,4)),'Настройки'!$C$4+IFERROR(INDEX('Настройки'!$C$10:$C$13,MATCH($E243,'Настройки'!$B$10:$B$13,0)),INDEX('Настройки'!$C$10:$C$13,4)))))</f>
        <v/>
      </c>
      <c r="H243" s="21">
        <f>IF($G243="","",IF($F243="обещание",'Настройки'!$C$16,IF($C243&gt;='Настройки'!$C$4,IFERROR(INDEX('Настройки'!$D$10:$D$13,MATCH($E243,'Настройки'!$B$10:$B$13,0)),INDEX('Настройки'!$D$10:$D$13,4)),IF('Настройки'!$C$4-$C243&gt;90,'Настройки'!$C$18,IFERROR(INDEX('Настройки'!$D$10:$D$13,MATCH($E243,'Настройки'!$B$10:$B$13,0)),INDEX('Настройки'!$D$10:$D$13,4))*'Настройки'!$C$17))))</f>
        <v/>
      </c>
      <c r="I243" s="22">
        <f>IF($G243="","",$D243*$H243)</f>
        <v/>
      </c>
      <c r="J243" s="23">
        <f>IF(OR($C243="",$D243=""),"",MAX(1,INT(($C243-'Настройки'!$C$4)/7)+1))</f>
        <v/>
      </c>
      <c r="K243" s="23">
        <f>IF($G243="","",INT(($G243-'Настройки'!$C$4)/7)+1)</f>
        <v/>
      </c>
    </row>
    <row r="244">
      <c r="A244" s="2" t="n"/>
      <c r="B244" s="2" t="n"/>
      <c r="C244" s="24" t="n"/>
      <c r="D244" s="25" t="n"/>
      <c r="E244" s="2" t="n"/>
      <c r="F244" s="2" t="n"/>
      <c r="G244" s="20">
        <f>IF(OR($C244="",$D244=""),"",IF($F244="обещание",$C244,IF($C244&gt;='Настройки'!$C$4,$C244+IFERROR(INDEX('Настройки'!$C$10:$C$13,MATCH($E244,'Настройки'!$B$10:$B$13,0)),INDEX('Настройки'!$C$10:$C$13,4)),'Настройки'!$C$4+IFERROR(INDEX('Настройки'!$C$10:$C$13,MATCH($E244,'Настройки'!$B$10:$B$13,0)),INDEX('Настройки'!$C$10:$C$13,4)))))</f>
        <v/>
      </c>
      <c r="H244" s="21">
        <f>IF($G244="","",IF($F244="обещание",'Настройки'!$C$16,IF($C244&gt;='Настройки'!$C$4,IFERROR(INDEX('Настройки'!$D$10:$D$13,MATCH($E244,'Настройки'!$B$10:$B$13,0)),INDEX('Настройки'!$D$10:$D$13,4)),IF('Настройки'!$C$4-$C244&gt;90,'Настройки'!$C$18,IFERROR(INDEX('Настройки'!$D$10:$D$13,MATCH($E244,'Настройки'!$B$10:$B$13,0)),INDEX('Настройки'!$D$10:$D$13,4))*'Настройки'!$C$17))))</f>
        <v/>
      </c>
      <c r="I244" s="22">
        <f>IF($G244="","",$D244*$H244)</f>
        <v/>
      </c>
      <c r="J244" s="23">
        <f>IF(OR($C244="",$D244=""),"",MAX(1,INT(($C244-'Настройки'!$C$4)/7)+1))</f>
        <v/>
      </c>
      <c r="K244" s="23">
        <f>IF($G244="","",INT(($G244-'Настройки'!$C$4)/7)+1)</f>
        <v/>
      </c>
    </row>
    <row r="245">
      <c r="A245" s="2" t="n"/>
      <c r="B245" s="2" t="n"/>
      <c r="C245" s="24" t="n"/>
      <c r="D245" s="25" t="n"/>
      <c r="E245" s="2" t="n"/>
      <c r="F245" s="2" t="n"/>
      <c r="G245" s="20">
        <f>IF(OR($C245="",$D245=""),"",IF($F245="обещание",$C245,IF($C245&gt;='Настройки'!$C$4,$C245+IFERROR(INDEX('Настройки'!$C$10:$C$13,MATCH($E245,'Настройки'!$B$10:$B$13,0)),INDEX('Настройки'!$C$10:$C$13,4)),'Настройки'!$C$4+IFERROR(INDEX('Настройки'!$C$10:$C$13,MATCH($E245,'Настройки'!$B$10:$B$13,0)),INDEX('Настройки'!$C$10:$C$13,4)))))</f>
        <v/>
      </c>
      <c r="H245" s="21">
        <f>IF($G245="","",IF($F245="обещание",'Настройки'!$C$16,IF($C245&gt;='Настройки'!$C$4,IFERROR(INDEX('Настройки'!$D$10:$D$13,MATCH($E245,'Настройки'!$B$10:$B$13,0)),INDEX('Настройки'!$D$10:$D$13,4)),IF('Настройки'!$C$4-$C245&gt;90,'Настройки'!$C$18,IFERROR(INDEX('Настройки'!$D$10:$D$13,MATCH($E245,'Настройки'!$B$10:$B$13,0)),INDEX('Настройки'!$D$10:$D$13,4))*'Настройки'!$C$17))))</f>
        <v/>
      </c>
      <c r="I245" s="22">
        <f>IF($G245="","",$D245*$H245)</f>
        <v/>
      </c>
      <c r="J245" s="23">
        <f>IF(OR($C245="",$D245=""),"",MAX(1,INT(($C245-'Настройки'!$C$4)/7)+1))</f>
        <v/>
      </c>
      <c r="K245" s="23">
        <f>IF($G245="","",INT(($G245-'Настройки'!$C$4)/7)+1)</f>
        <v/>
      </c>
    </row>
    <row r="246">
      <c r="A246" s="2" t="n"/>
      <c r="B246" s="2" t="n"/>
      <c r="C246" s="24" t="n"/>
      <c r="D246" s="25" t="n"/>
      <c r="E246" s="2" t="n"/>
      <c r="F246" s="2" t="n"/>
      <c r="G246" s="20">
        <f>IF(OR($C246="",$D246=""),"",IF($F246="обещание",$C246,IF($C246&gt;='Настройки'!$C$4,$C246+IFERROR(INDEX('Настройки'!$C$10:$C$13,MATCH($E246,'Настройки'!$B$10:$B$13,0)),INDEX('Настройки'!$C$10:$C$13,4)),'Настройки'!$C$4+IFERROR(INDEX('Настройки'!$C$10:$C$13,MATCH($E246,'Настройки'!$B$10:$B$13,0)),INDEX('Настройки'!$C$10:$C$13,4)))))</f>
        <v/>
      </c>
      <c r="H246" s="21">
        <f>IF($G246="","",IF($F246="обещание",'Настройки'!$C$16,IF($C246&gt;='Настройки'!$C$4,IFERROR(INDEX('Настройки'!$D$10:$D$13,MATCH($E246,'Настройки'!$B$10:$B$13,0)),INDEX('Настройки'!$D$10:$D$13,4)),IF('Настройки'!$C$4-$C246&gt;90,'Настройки'!$C$18,IFERROR(INDEX('Настройки'!$D$10:$D$13,MATCH($E246,'Настройки'!$B$10:$B$13,0)),INDEX('Настройки'!$D$10:$D$13,4))*'Настройки'!$C$17))))</f>
        <v/>
      </c>
      <c r="I246" s="22">
        <f>IF($G246="","",$D246*$H246)</f>
        <v/>
      </c>
      <c r="J246" s="23">
        <f>IF(OR($C246="",$D246=""),"",MAX(1,INT(($C246-'Настройки'!$C$4)/7)+1))</f>
        <v/>
      </c>
      <c r="K246" s="23">
        <f>IF($G246="","",INT(($G246-'Настройки'!$C$4)/7)+1)</f>
        <v/>
      </c>
    </row>
    <row r="247">
      <c r="A247" s="2" t="n"/>
      <c r="B247" s="2" t="n"/>
      <c r="C247" s="24" t="n"/>
      <c r="D247" s="25" t="n"/>
      <c r="E247" s="2" t="n"/>
      <c r="F247" s="2" t="n"/>
      <c r="G247" s="20">
        <f>IF(OR($C247="",$D247=""),"",IF($F247="обещание",$C247,IF($C247&gt;='Настройки'!$C$4,$C247+IFERROR(INDEX('Настройки'!$C$10:$C$13,MATCH($E247,'Настройки'!$B$10:$B$13,0)),INDEX('Настройки'!$C$10:$C$13,4)),'Настройки'!$C$4+IFERROR(INDEX('Настройки'!$C$10:$C$13,MATCH($E247,'Настройки'!$B$10:$B$13,0)),INDEX('Настройки'!$C$10:$C$13,4)))))</f>
        <v/>
      </c>
      <c r="H247" s="21">
        <f>IF($G247="","",IF($F247="обещание",'Настройки'!$C$16,IF($C247&gt;='Настройки'!$C$4,IFERROR(INDEX('Настройки'!$D$10:$D$13,MATCH($E247,'Настройки'!$B$10:$B$13,0)),INDEX('Настройки'!$D$10:$D$13,4)),IF('Настройки'!$C$4-$C247&gt;90,'Настройки'!$C$18,IFERROR(INDEX('Настройки'!$D$10:$D$13,MATCH($E247,'Настройки'!$B$10:$B$13,0)),INDEX('Настройки'!$D$10:$D$13,4))*'Настройки'!$C$17))))</f>
        <v/>
      </c>
      <c r="I247" s="22">
        <f>IF($G247="","",$D247*$H247)</f>
        <v/>
      </c>
      <c r="J247" s="23">
        <f>IF(OR($C247="",$D247=""),"",MAX(1,INT(($C247-'Настройки'!$C$4)/7)+1))</f>
        <v/>
      </c>
      <c r="K247" s="23">
        <f>IF($G247="","",INT(($G247-'Настройки'!$C$4)/7)+1)</f>
        <v/>
      </c>
    </row>
    <row r="248">
      <c r="A248" s="2" t="n"/>
      <c r="B248" s="2" t="n"/>
      <c r="C248" s="24" t="n"/>
      <c r="D248" s="25" t="n"/>
      <c r="E248" s="2" t="n"/>
      <c r="F248" s="2" t="n"/>
      <c r="G248" s="20">
        <f>IF(OR($C248="",$D248=""),"",IF($F248="обещание",$C248,IF($C248&gt;='Настройки'!$C$4,$C248+IFERROR(INDEX('Настройки'!$C$10:$C$13,MATCH($E248,'Настройки'!$B$10:$B$13,0)),INDEX('Настройки'!$C$10:$C$13,4)),'Настройки'!$C$4+IFERROR(INDEX('Настройки'!$C$10:$C$13,MATCH($E248,'Настройки'!$B$10:$B$13,0)),INDEX('Настройки'!$C$10:$C$13,4)))))</f>
        <v/>
      </c>
      <c r="H248" s="21">
        <f>IF($G248="","",IF($F248="обещание",'Настройки'!$C$16,IF($C248&gt;='Настройки'!$C$4,IFERROR(INDEX('Настройки'!$D$10:$D$13,MATCH($E248,'Настройки'!$B$10:$B$13,0)),INDEX('Настройки'!$D$10:$D$13,4)),IF('Настройки'!$C$4-$C248&gt;90,'Настройки'!$C$18,IFERROR(INDEX('Настройки'!$D$10:$D$13,MATCH($E248,'Настройки'!$B$10:$B$13,0)),INDEX('Настройки'!$D$10:$D$13,4))*'Настройки'!$C$17))))</f>
        <v/>
      </c>
      <c r="I248" s="22">
        <f>IF($G248="","",$D248*$H248)</f>
        <v/>
      </c>
      <c r="J248" s="23">
        <f>IF(OR($C248="",$D248=""),"",MAX(1,INT(($C248-'Настройки'!$C$4)/7)+1))</f>
        <v/>
      </c>
      <c r="K248" s="23">
        <f>IF($G248="","",INT(($G248-'Настройки'!$C$4)/7)+1)</f>
        <v/>
      </c>
    </row>
    <row r="249">
      <c r="A249" s="2" t="n"/>
      <c r="B249" s="2" t="n"/>
      <c r="C249" s="24" t="n"/>
      <c r="D249" s="25" t="n"/>
      <c r="E249" s="2" t="n"/>
      <c r="F249" s="2" t="n"/>
      <c r="G249" s="20">
        <f>IF(OR($C249="",$D249=""),"",IF($F249="обещание",$C249,IF($C249&gt;='Настройки'!$C$4,$C249+IFERROR(INDEX('Настройки'!$C$10:$C$13,MATCH($E249,'Настройки'!$B$10:$B$13,0)),INDEX('Настройки'!$C$10:$C$13,4)),'Настройки'!$C$4+IFERROR(INDEX('Настройки'!$C$10:$C$13,MATCH($E249,'Настройки'!$B$10:$B$13,0)),INDEX('Настройки'!$C$10:$C$13,4)))))</f>
        <v/>
      </c>
      <c r="H249" s="21">
        <f>IF($G249="","",IF($F249="обещание",'Настройки'!$C$16,IF($C249&gt;='Настройки'!$C$4,IFERROR(INDEX('Настройки'!$D$10:$D$13,MATCH($E249,'Настройки'!$B$10:$B$13,0)),INDEX('Настройки'!$D$10:$D$13,4)),IF('Настройки'!$C$4-$C249&gt;90,'Настройки'!$C$18,IFERROR(INDEX('Настройки'!$D$10:$D$13,MATCH($E249,'Настройки'!$B$10:$B$13,0)),INDEX('Настройки'!$D$10:$D$13,4))*'Настройки'!$C$17))))</f>
        <v/>
      </c>
      <c r="I249" s="22">
        <f>IF($G249="","",$D249*$H249)</f>
        <v/>
      </c>
      <c r="J249" s="23">
        <f>IF(OR($C249="",$D249=""),"",MAX(1,INT(($C249-'Настройки'!$C$4)/7)+1))</f>
        <v/>
      </c>
      <c r="K249" s="23">
        <f>IF($G249="","",INT(($G249-'Настройки'!$C$4)/7)+1)</f>
        <v/>
      </c>
    </row>
    <row r="250">
      <c r="A250" s="2" t="n"/>
      <c r="B250" s="2" t="n"/>
      <c r="C250" s="24" t="n"/>
      <c r="D250" s="25" t="n"/>
      <c r="E250" s="2" t="n"/>
      <c r="F250" s="2" t="n"/>
      <c r="G250" s="20">
        <f>IF(OR($C250="",$D250=""),"",IF($F250="обещание",$C250,IF($C250&gt;='Настройки'!$C$4,$C250+IFERROR(INDEX('Настройки'!$C$10:$C$13,MATCH($E250,'Настройки'!$B$10:$B$13,0)),INDEX('Настройки'!$C$10:$C$13,4)),'Настройки'!$C$4+IFERROR(INDEX('Настройки'!$C$10:$C$13,MATCH($E250,'Настройки'!$B$10:$B$13,0)),INDEX('Настройки'!$C$10:$C$13,4)))))</f>
        <v/>
      </c>
      <c r="H250" s="21">
        <f>IF($G250="","",IF($F250="обещание",'Настройки'!$C$16,IF($C250&gt;='Настройки'!$C$4,IFERROR(INDEX('Настройки'!$D$10:$D$13,MATCH($E250,'Настройки'!$B$10:$B$13,0)),INDEX('Настройки'!$D$10:$D$13,4)),IF('Настройки'!$C$4-$C250&gt;90,'Настройки'!$C$18,IFERROR(INDEX('Настройки'!$D$10:$D$13,MATCH($E250,'Настройки'!$B$10:$B$13,0)),INDEX('Настройки'!$D$10:$D$13,4))*'Настройки'!$C$17))))</f>
        <v/>
      </c>
      <c r="I250" s="22">
        <f>IF($G250="","",$D250*$H250)</f>
        <v/>
      </c>
      <c r="J250" s="23">
        <f>IF(OR($C250="",$D250=""),"",MAX(1,INT(($C250-'Настройки'!$C$4)/7)+1))</f>
        <v/>
      </c>
      <c r="K250" s="23">
        <f>IF($G250="","",INT(($G250-'Настройки'!$C$4)/7)+1)</f>
        <v/>
      </c>
    </row>
    <row r="251">
      <c r="A251" s="2" t="n"/>
      <c r="B251" s="2" t="n"/>
      <c r="C251" s="24" t="n"/>
      <c r="D251" s="25" t="n"/>
      <c r="E251" s="2" t="n"/>
      <c r="F251" s="2" t="n"/>
      <c r="G251" s="20">
        <f>IF(OR($C251="",$D251=""),"",IF($F251="обещание",$C251,IF($C251&gt;='Настройки'!$C$4,$C251+IFERROR(INDEX('Настройки'!$C$10:$C$13,MATCH($E251,'Настройки'!$B$10:$B$13,0)),INDEX('Настройки'!$C$10:$C$13,4)),'Настройки'!$C$4+IFERROR(INDEX('Настройки'!$C$10:$C$13,MATCH($E251,'Настройки'!$B$10:$B$13,0)),INDEX('Настройки'!$C$10:$C$13,4)))))</f>
        <v/>
      </c>
      <c r="H251" s="21">
        <f>IF($G251="","",IF($F251="обещание",'Настройки'!$C$16,IF($C251&gt;='Настройки'!$C$4,IFERROR(INDEX('Настройки'!$D$10:$D$13,MATCH($E251,'Настройки'!$B$10:$B$13,0)),INDEX('Настройки'!$D$10:$D$13,4)),IF('Настройки'!$C$4-$C251&gt;90,'Настройки'!$C$18,IFERROR(INDEX('Настройки'!$D$10:$D$13,MATCH($E251,'Настройки'!$B$10:$B$13,0)),INDEX('Настройки'!$D$10:$D$13,4))*'Настройки'!$C$17))))</f>
        <v/>
      </c>
      <c r="I251" s="22">
        <f>IF($G251="","",$D251*$H251)</f>
        <v/>
      </c>
      <c r="J251" s="23">
        <f>IF(OR($C251="",$D251=""),"",MAX(1,INT(($C251-'Настройки'!$C$4)/7)+1))</f>
        <v/>
      </c>
      <c r="K251" s="23">
        <f>IF($G251="","",INT(($G251-'Настройки'!$C$4)/7)+1)</f>
        <v/>
      </c>
    </row>
    <row r="252">
      <c r="A252" s="2" t="n"/>
      <c r="B252" s="2" t="n"/>
      <c r="C252" s="24" t="n"/>
      <c r="D252" s="25" t="n"/>
      <c r="E252" s="2" t="n"/>
      <c r="F252" s="2" t="n"/>
      <c r="G252" s="20">
        <f>IF(OR($C252="",$D252=""),"",IF($F252="обещание",$C252,IF($C252&gt;='Настройки'!$C$4,$C252+IFERROR(INDEX('Настройки'!$C$10:$C$13,MATCH($E252,'Настройки'!$B$10:$B$13,0)),INDEX('Настройки'!$C$10:$C$13,4)),'Настройки'!$C$4+IFERROR(INDEX('Настройки'!$C$10:$C$13,MATCH($E252,'Настройки'!$B$10:$B$13,0)),INDEX('Настройки'!$C$10:$C$13,4)))))</f>
        <v/>
      </c>
      <c r="H252" s="21">
        <f>IF($G252="","",IF($F252="обещание",'Настройки'!$C$16,IF($C252&gt;='Настройки'!$C$4,IFERROR(INDEX('Настройки'!$D$10:$D$13,MATCH($E252,'Настройки'!$B$10:$B$13,0)),INDEX('Настройки'!$D$10:$D$13,4)),IF('Настройки'!$C$4-$C252&gt;90,'Настройки'!$C$18,IFERROR(INDEX('Настройки'!$D$10:$D$13,MATCH($E252,'Настройки'!$B$10:$B$13,0)),INDEX('Настройки'!$D$10:$D$13,4))*'Настройки'!$C$17))))</f>
        <v/>
      </c>
      <c r="I252" s="22">
        <f>IF($G252="","",$D252*$H252)</f>
        <v/>
      </c>
      <c r="J252" s="23">
        <f>IF(OR($C252="",$D252=""),"",MAX(1,INT(($C252-'Настройки'!$C$4)/7)+1))</f>
        <v/>
      </c>
      <c r="K252" s="23">
        <f>IF($G252="","",INT(($G252-'Настройки'!$C$4)/7)+1)</f>
        <v/>
      </c>
    </row>
    <row r="253">
      <c r="A253" s="2" t="n"/>
      <c r="B253" s="2" t="n"/>
      <c r="C253" s="24" t="n"/>
      <c r="D253" s="25" t="n"/>
      <c r="E253" s="2" t="n"/>
      <c r="F253" s="2" t="n"/>
      <c r="G253" s="20">
        <f>IF(OR($C253="",$D253=""),"",IF($F253="обещание",$C253,IF($C253&gt;='Настройки'!$C$4,$C253+IFERROR(INDEX('Настройки'!$C$10:$C$13,MATCH($E253,'Настройки'!$B$10:$B$13,0)),INDEX('Настройки'!$C$10:$C$13,4)),'Настройки'!$C$4+IFERROR(INDEX('Настройки'!$C$10:$C$13,MATCH($E253,'Настройки'!$B$10:$B$13,0)),INDEX('Настройки'!$C$10:$C$13,4)))))</f>
        <v/>
      </c>
      <c r="H253" s="21">
        <f>IF($G253="","",IF($F253="обещание",'Настройки'!$C$16,IF($C253&gt;='Настройки'!$C$4,IFERROR(INDEX('Настройки'!$D$10:$D$13,MATCH($E253,'Настройки'!$B$10:$B$13,0)),INDEX('Настройки'!$D$10:$D$13,4)),IF('Настройки'!$C$4-$C253&gt;90,'Настройки'!$C$18,IFERROR(INDEX('Настройки'!$D$10:$D$13,MATCH($E253,'Настройки'!$B$10:$B$13,0)),INDEX('Настройки'!$D$10:$D$13,4))*'Настройки'!$C$17))))</f>
        <v/>
      </c>
      <c r="I253" s="22">
        <f>IF($G253="","",$D253*$H253)</f>
        <v/>
      </c>
      <c r="J253" s="23">
        <f>IF(OR($C253="",$D253=""),"",MAX(1,INT(($C253-'Настройки'!$C$4)/7)+1))</f>
        <v/>
      </c>
      <c r="K253" s="23">
        <f>IF($G253="","",INT(($G253-'Настройки'!$C$4)/7)+1)</f>
        <v/>
      </c>
    </row>
    <row r="254">
      <c r="A254" s="2" t="n"/>
      <c r="B254" s="2" t="n"/>
      <c r="C254" s="24" t="n"/>
      <c r="D254" s="25" t="n"/>
      <c r="E254" s="2" t="n"/>
      <c r="F254" s="2" t="n"/>
      <c r="G254" s="20">
        <f>IF(OR($C254="",$D254=""),"",IF($F254="обещание",$C254,IF($C254&gt;='Настройки'!$C$4,$C254+IFERROR(INDEX('Настройки'!$C$10:$C$13,MATCH($E254,'Настройки'!$B$10:$B$13,0)),INDEX('Настройки'!$C$10:$C$13,4)),'Настройки'!$C$4+IFERROR(INDEX('Настройки'!$C$10:$C$13,MATCH($E254,'Настройки'!$B$10:$B$13,0)),INDEX('Настройки'!$C$10:$C$13,4)))))</f>
        <v/>
      </c>
      <c r="H254" s="21">
        <f>IF($G254="","",IF($F254="обещание",'Настройки'!$C$16,IF($C254&gt;='Настройки'!$C$4,IFERROR(INDEX('Настройки'!$D$10:$D$13,MATCH($E254,'Настройки'!$B$10:$B$13,0)),INDEX('Настройки'!$D$10:$D$13,4)),IF('Настройки'!$C$4-$C254&gt;90,'Настройки'!$C$18,IFERROR(INDEX('Настройки'!$D$10:$D$13,MATCH($E254,'Настройки'!$B$10:$B$13,0)),INDEX('Настройки'!$D$10:$D$13,4))*'Настройки'!$C$17))))</f>
        <v/>
      </c>
      <c r="I254" s="22">
        <f>IF($G254="","",$D254*$H254)</f>
        <v/>
      </c>
      <c r="J254" s="23">
        <f>IF(OR($C254="",$D254=""),"",MAX(1,INT(($C254-'Настройки'!$C$4)/7)+1))</f>
        <v/>
      </c>
      <c r="K254" s="23">
        <f>IF($G254="","",INT(($G254-'Настройки'!$C$4)/7)+1)</f>
        <v/>
      </c>
    </row>
    <row r="255">
      <c r="A255" s="2" t="n"/>
      <c r="B255" s="2" t="n"/>
      <c r="C255" s="24" t="n"/>
      <c r="D255" s="25" t="n"/>
      <c r="E255" s="2" t="n"/>
      <c r="F255" s="2" t="n"/>
      <c r="G255" s="20">
        <f>IF(OR($C255="",$D255=""),"",IF($F255="обещание",$C255,IF($C255&gt;='Настройки'!$C$4,$C255+IFERROR(INDEX('Настройки'!$C$10:$C$13,MATCH($E255,'Настройки'!$B$10:$B$13,0)),INDEX('Настройки'!$C$10:$C$13,4)),'Настройки'!$C$4+IFERROR(INDEX('Настройки'!$C$10:$C$13,MATCH($E255,'Настройки'!$B$10:$B$13,0)),INDEX('Настройки'!$C$10:$C$13,4)))))</f>
        <v/>
      </c>
      <c r="H255" s="21">
        <f>IF($G255="","",IF($F255="обещание",'Настройки'!$C$16,IF($C255&gt;='Настройки'!$C$4,IFERROR(INDEX('Настройки'!$D$10:$D$13,MATCH($E255,'Настройки'!$B$10:$B$13,0)),INDEX('Настройки'!$D$10:$D$13,4)),IF('Настройки'!$C$4-$C255&gt;90,'Настройки'!$C$18,IFERROR(INDEX('Настройки'!$D$10:$D$13,MATCH($E255,'Настройки'!$B$10:$B$13,0)),INDEX('Настройки'!$D$10:$D$13,4))*'Настройки'!$C$17))))</f>
        <v/>
      </c>
      <c r="I255" s="22">
        <f>IF($G255="","",$D255*$H255)</f>
        <v/>
      </c>
      <c r="J255" s="23">
        <f>IF(OR($C255="",$D255=""),"",MAX(1,INT(($C255-'Настройки'!$C$4)/7)+1))</f>
        <v/>
      </c>
      <c r="K255" s="23">
        <f>IF($G255="","",INT(($G255-'Настройки'!$C$4)/7)+1)</f>
        <v/>
      </c>
    </row>
    <row r="256">
      <c r="A256" s="2" t="n"/>
      <c r="B256" s="2" t="n"/>
      <c r="C256" s="24" t="n"/>
      <c r="D256" s="25" t="n"/>
      <c r="E256" s="2" t="n"/>
      <c r="F256" s="2" t="n"/>
      <c r="G256" s="20">
        <f>IF(OR($C256="",$D256=""),"",IF($F256="обещание",$C256,IF($C256&gt;='Настройки'!$C$4,$C256+IFERROR(INDEX('Настройки'!$C$10:$C$13,MATCH($E256,'Настройки'!$B$10:$B$13,0)),INDEX('Настройки'!$C$10:$C$13,4)),'Настройки'!$C$4+IFERROR(INDEX('Настройки'!$C$10:$C$13,MATCH($E256,'Настройки'!$B$10:$B$13,0)),INDEX('Настройки'!$C$10:$C$13,4)))))</f>
        <v/>
      </c>
      <c r="H256" s="21">
        <f>IF($G256="","",IF($F256="обещание",'Настройки'!$C$16,IF($C256&gt;='Настройки'!$C$4,IFERROR(INDEX('Настройки'!$D$10:$D$13,MATCH($E256,'Настройки'!$B$10:$B$13,0)),INDEX('Настройки'!$D$10:$D$13,4)),IF('Настройки'!$C$4-$C256&gt;90,'Настройки'!$C$18,IFERROR(INDEX('Настройки'!$D$10:$D$13,MATCH($E256,'Настройки'!$B$10:$B$13,0)),INDEX('Настройки'!$D$10:$D$13,4))*'Настройки'!$C$17))))</f>
        <v/>
      </c>
      <c r="I256" s="22">
        <f>IF($G256="","",$D256*$H256)</f>
        <v/>
      </c>
      <c r="J256" s="23">
        <f>IF(OR($C256="",$D256=""),"",MAX(1,INT(($C256-'Настройки'!$C$4)/7)+1))</f>
        <v/>
      </c>
      <c r="K256" s="23">
        <f>IF($G256="","",INT(($G256-'Настройки'!$C$4)/7)+1)</f>
        <v/>
      </c>
    </row>
    <row r="257">
      <c r="A257" s="2" t="n"/>
      <c r="B257" s="2" t="n"/>
      <c r="C257" s="24" t="n"/>
      <c r="D257" s="25" t="n"/>
      <c r="E257" s="2" t="n"/>
      <c r="F257" s="2" t="n"/>
      <c r="G257" s="20">
        <f>IF(OR($C257="",$D257=""),"",IF($F257="обещание",$C257,IF($C257&gt;='Настройки'!$C$4,$C257+IFERROR(INDEX('Настройки'!$C$10:$C$13,MATCH($E257,'Настройки'!$B$10:$B$13,0)),INDEX('Настройки'!$C$10:$C$13,4)),'Настройки'!$C$4+IFERROR(INDEX('Настройки'!$C$10:$C$13,MATCH($E257,'Настройки'!$B$10:$B$13,0)),INDEX('Настройки'!$C$10:$C$13,4)))))</f>
        <v/>
      </c>
      <c r="H257" s="21">
        <f>IF($G257="","",IF($F257="обещание",'Настройки'!$C$16,IF($C257&gt;='Настройки'!$C$4,IFERROR(INDEX('Настройки'!$D$10:$D$13,MATCH($E257,'Настройки'!$B$10:$B$13,0)),INDEX('Настройки'!$D$10:$D$13,4)),IF('Настройки'!$C$4-$C257&gt;90,'Настройки'!$C$18,IFERROR(INDEX('Настройки'!$D$10:$D$13,MATCH($E257,'Настройки'!$B$10:$B$13,0)),INDEX('Настройки'!$D$10:$D$13,4))*'Настройки'!$C$17))))</f>
        <v/>
      </c>
      <c r="I257" s="22">
        <f>IF($G257="","",$D257*$H257)</f>
        <v/>
      </c>
      <c r="J257" s="23">
        <f>IF(OR($C257="",$D257=""),"",MAX(1,INT(($C257-'Настройки'!$C$4)/7)+1))</f>
        <v/>
      </c>
      <c r="K257" s="23">
        <f>IF($G257="","",INT(($G257-'Настройки'!$C$4)/7)+1)</f>
        <v/>
      </c>
    </row>
    <row r="258">
      <c r="A258" s="2" t="n"/>
      <c r="B258" s="2" t="n"/>
      <c r="C258" s="24" t="n"/>
      <c r="D258" s="25" t="n"/>
      <c r="E258" s="2" t="n"/>
      <c r="F258" s="2" t="n"/>
      <c r="G258" s="20">
        <f>IF(OR($C258="",$D258=""),"",IF($F258="обещание",$C258,IF($C258&gt;='Настройки'!$C$4,$C258+IFERROR(INDEX('Настройки'!$C$10:$C$13,MATCH($E258,'Настройки'!$B$10:$B$13,0)),INDEX('Настройки'!$C$10:$C$13,4)),'Настройки'!$C$4+IFERROR(INDEX('Настройки'!$C$10:$C$13,MATCH($E258,'Настройки'!$B$10:$B$13,0)),INDEX('Настройки'!$C$10:$C$13,4)))))</f>
        <v/>
      </c>
      <c r="H258" s="21">
        <f>IF($G258="","",IF($F258="обещание",'Настройки'!$C$16,IF($C258&gt;='Настройки'!$C$4,IFERROR(INDEX('Настройки'!$D$10:$D$13,MATCH($E258,'Настройки'!$B$10:$B$13,0)),INDEX('Настройки'!$D$10:$D$13,4)),IF('Настройки'!$C$4-$C258&gt;90,'Настройки'!$C$18,IFERROR(INDEX('Настройки'!$D$10:$D$13,MATCH($E258,'Настройки'!$B$10:$B$13,0)),INDEX('Настройки'!$D$10:$D$13,4))*'Настройки'!$C$17))))</f>
        <v/>
      </c>
      <c r="I258" s="22">
        <f>IF($G258="","",$D258*$H258)</f>
        <v/>
      </c>
      <c r="J258" s="23">
        <f>IF(OR($C258="",$D258=""),"",MAX(1,INT(($C258-'Настройки'!$C$4)/7)+1))</f>
        <v/>
      </c>
      <c r="K258" s="23">
        <f>IF($G258="","",INT(($G258-'Настройки'!$C$4)/7)+1)</f>
        <v/>
      </c>
    </row>
    <row r="259">
      <c r="A259" s="2" t="n"/>
      <c r="B259" s="2" t="n"/>
      <c r="C259" s="24" t="n"/>
      <c r="D259" s="25" t="n"/>
      <c r="E259" s="2" t="n"/>
      <c r="F259" s="2" t="n"/>
      <c r="G259" s="20">
        <f>IF(OR($C259="",$D259=""),"",IF($F259="обещание",$C259,IF($C259&gt;='Настройки'!$C$4,$C259+IFERROR(INDEX('Настройки'!$C$10:$C$13,MATCH($E259,'Настройки'!$B$10:$B$13,0)),INDEX('Настройки'!$C$10:$C$13,4)),'Настройки'!$C$4+IFERROR(INDEX('Настройки'!$C$10:$C$13,MATCH($E259,'Настройки'!$B$10:$B$13,0)),INDEX('Настройки'!$C$10:$C$13,4)))))</f>
        <v/>
      </c>
      <c r="H259" s="21">
        <f>IF($G259="","",IF($F259="обещание",'Настройки'!$C$16,IF($C259&gt;='Настройки'!$C$4,IFERROR(INDEX('Настройки'!$D$10:$D$13,MATCH($E259,'Настройки'!$B$10:$B$13,0)),INDEX('Настройки'!$D$10:$D$13,4)),IF('Настройки'!$C$4-$C259&gt;90,'Настройки'!$C$18,IFERROR(INDEX('Настройки'!$D$10:$D$13,MATCH($E259,'Настройки'!$B$10:$B$13,0)),INDEX('Настройки'!$D$10:$D$13,4))*'Настройки'!$C$17))))</f>
        <v/>
      </c>
      <c r="I259" s="22">
        <f>IF($G259="","",$D259*$H259)</f>
        <v/>
      </c>
      <c r="J259" s="23">
        <f>IF(OR($C259="",$D259=""),"",MAX(1,INT(($C259-'Настройки'!$C$4)/7)+1))</f>
        <v/>
      </c>
      <c r="K259" s="23">
        <f>IF($G259="","",INT(($G259-'Настройки'!$C$4)/7)+1)</f>
        <v/>
      </c>
    </row>
    <row r="260">
      <c r="A260" s="2" t="n"/>
      <c r="B260" s="2" t="n"/>
      <c r="C260" s="24" t="n"/>
      <c r="D260" s="25" t="n"/>
      <c r="E260" s="2" t="n"/>
      <c r="F260" s="2" t="n"/>
      <c r="G260" s="20">
        <f>IF(OR($C260="",$D260=""),"",IF($F260="обещание",$C260,IF($C260&gt;='Настройки'!$C$4,$C260+IFERROR(INDEX('Настройки'!$C$10:$C$13,MATCH($E260,'Настройки'!$B$10:$B$13,0)),INDEX('Настройки'!$C$10:$C$13,4)),'Настройки'!$C$4+IFERROR(INDEX('Настройки'!$C$10:$C$13,MATCH($E260,'Настройки'!$B$10:$B$13,0)),INDEX('Настройки'!$C$10:$C$13,4)))))</f>
        <v/>
      </c>
      <c r="H260" s="21">
        <f>IF($G260="","",IF($F260="обещание",'Настройки'!$C$16,IF($C260&gt;='Настройки'!$C$4,IFERROR(INDEX('Настройки'!$D$10:$D$13,MATCH($E260,'Настройки'!$B$10:$B$13,0)),INDEX('Настройки'!$D$10:$D$13,4)),IF('Настройки'!$C$4-$C260&gt;90,'Настройки'!$C$18,IFERROR(INDEX('Настройки'!$D$10:$D$13,MATCH($E260,'Настройки'!$B$10:$B$13,0)),INDEX('Настройки'!$D$10:$D$13,4))*'Настройки'!$C$17))))</f>
        <v/>
      </c>
      <c r="I260" s="22">
        <f>IF($G260="","",$D260*$H260)</f>
        <v/>
      </c>
      <c r="J260" s="23">
        <f>IF(OR($C260="",$D260=""),"",MAX(1,INT(($C260-'Настройки'!$C$4)/7)+1))</f>
        <v/>
      </c>
      <c r="K260" s="23">
        <f>IF($G260="","",INT(($G260-'Настройки'!$C$4)/7)+1)</f>
        <v/>
      </c>
    </row>
    <row r="261">
      <c r="A261" s="2" t="n"/>
      <c r="B261" s="2" t="n"/>
      <c r="C261" s="24" t="n"/>
      <c r="D261" s="25" t="n"/>
      <c r="E261" s="2" t="n"/>
      <c r="F261" s="2" t="n"/>
      <c r="G261" s="20">
        <f>IF(OR($C261="",$D261=""),"",IF($F261="обещание",$C261,IF($C261&gt;='Настройки'!$C$4,$C261+IFERROR(INDEX('Настройки'!$C$10:$C$13,MATCH($E261,'Настройки'!$B$10:$B$13,0)),INDEX('Настройки'!$C$10:$C$13,4)),'Настройки'!$C$4+IFERROR(INDEX('Настройки'!$C$10:$C$13,MATCH($E261,'Настройки'!$B$10:$B$13,0)),INDEX('Настройки'!$C$10:$C$13,4)))))</f>
        <v/>
      </c>
      <c r="H261" s="21">
        <f>IF($G261="","",IF($F261="обещание",'Настройки'!$C$16,IF($C261&gt;='Настройки'!$C$4,IFERROR(INDEX('Настройки'!$D$10:$D$13,MATCH($E261,'Настройки'!$B$10:$B$13,0)),INDEX('Настройки'!$D$10:$D$13,4)),IF('Настройки'!$C$4-$C261&gt;90,'Настройки'!$C$18,IFERROR(INDEX('Настройки'!$D$10:$D$13,MATCH($E261,'Настройки'!$B$10:$B$13,0)),INDEX('Настройки'!$D$10:$D$13,4))*'Настройки'!$C$17))))</f>
        <v/>
      </c>
      <c r="I261" s="22">
        <f>IF($G261="","",$D261*$H261)</f>
        <v/>
      </c>
      <c r="J261" s="23">
        <f>IF(OR($C261="",$D261=""),"",MAX(1,INT(($C261-'Настройки'!$C$4)/7)+1))</f>
        <v/>
      </c>
      <c r="K261" s="23">
        <f>IF($G261="","",INT(($G261-'Настройки'!$C$4)/7)+1)</f>
        <v/>
      </c>
    </row>
    <row r="262">
      <c r="A262" s="2" t="n"/>
      <c r="B262" s="2" t="n"/>
      <c r="C262" s="24" t="n"/>
      <c r="D262" s="25" t="n"/>
      <c r="E262" s="2" t="n"/>
      <c r="F262" s="2" t="n"/>
      <c r="G262" s="20">
        <f>IF(OR($C262="",$D262=""),"",IF($F262="обещание",$C262,IF($C262&gt;='Настройки'!$C$4,$C262+IFERROR(INDEX('Настройки'!$C$10:$C$13,MATCH($E262,'Настройки'!$B$10:$B$13,0)),INDEX('Настройки'!$C$10:$C$13,4)),'Настройки'!$C$4+IFERROR(INDEX('Настройки'!$C$10:$C$13,MATCH($E262,'Настройки'!$B$10:$B$13,0)),INDEX('Настройки'!$C$10:$C$13,4)))))</f>
        <v/>
      </c>
      <c r="H262" s="21">
        <f>IF($G262="","",IF($F262="обещание",'Настройки'!$C$16,IF($C262&gt;='Настройки'!$C$4,IFERROR(INDEX('Настройки'!$D$10:$D$13,MATCH($E262,'Настройки'!$B$10:$B$13,0)),INDEX('Настройки'!$D$10:$D$13,4)),IF('Настройки'!$C$4-$C262&gt;90,'Настройки'!$C$18,IFERROR(INDEX('Настройки'!$D$10:$D$13,MATCH($E262,'Настройки'!$B$10:$B$13,0)),INDEX('Настройки'!$D$10:$D$13,4))*'Настройки'!$C$17))))</f>
        <v/>
      </c>
      <c r="I262" s="22">
        <f>IF($G262="","",$D262*$H262)</f>
        <v/>
      </c>
      <c r="J262" s="23">
        <f>IF(OR($C262="",$D262=""),"",MAX(1,INT(($C262-'Настройки'!$C$4)/7)+1))</f>
        <v/>
      </c>
      <c r="K262" s="23">
        <f>IF($G262="","",INT(($G262-'Настройки'!$C$4)/7)+1)</f>
        <v/>
      </c>
    </row>
    <row r="263">
      <c r="A263" s="2" t="n"/>
      <c r="B263" s="2" t="n"/>
      <c r="C263" s="24" t="n"/>
      <c r="D263" s="25" t="n"/>
      <c r="E263" s="2" t="n"/>
      <c r="F263" s="2" t="n"/>
      <c r="G263" s="20">
        <f>IF(OR($C263="",$D263=""),"",IF($F263="обещание",$C263,IF($C263&gt;='Настройки'!$C$4,$C263+IFERROR(INDEX('Настройки'!$C$10:$C$13,MATCH($E263,'Настройки'!$B$10:$B$13,0)),INDEX('Настройки'!$C$10:$C$13,4)),'Настройки'!$C$4+IFERROR(INDEX('Настройки'!$C$10:$C$13,MATCH($E263,'Настройки'!$B$10:$B$13,0)),INDEX('Настройки'!$C$10:$C$13,4)))))</f>
        <v/>
      </c>
      <c r="H263" s="21">
        <f>IF($G263="","",IF($F263="обещание",'Настройки'!$C$16,IF($C263&gt;='Настройки'!$C$4,IFERROR(INDEX('Настройки'!$D$10:$D$13,MATCH($E263,'Настройки'!$B$10:$B$13,0)),INDEX('Настройки'!$D$10:$D$13,4)),IF('Настройки'!$C$4-$C263&gt;90,'Настройки'!$C$18,IFERROR(INDEX('Настройки'!$D$10:$D$13,MATCH($E263,'Настройки'!$B$10:$B$13,0)),INDEX('Настройки'!$D$10:$D$13,4))*'Настройки'!$C$17))))</f>
        <v/>
      </c>
      <c r="I263" s="22">
        <f>IF($G263="","",$D263*$H263)</f>
        <v/>
      </c>
      <c r="J263" s="23">
        <f>IF(OR($C263="",$D263=""),"",MAX(1,INT(($C263-'Настройки'!$C$4)/7)+1))</f>
        <v/>
      </c>
      <c r="K263" s="23">
        <f>IF($G263="","",INT(($G263-'Настройки'!$C$4)/7)+1)</f>
        <v/>
      </c>
    </row>
    <row r="264">
      <c r="A264" s="2" t="n"/>
      <c r="B264" s="2" t="n"/>
      <c r="C264" s="24" t="n"/>
      <c r="D264" s="25" t="n"/>
      <c r="E264" s="2" t="n"/>
      <c r="F264" s="2" t="n"/>
      <c r="G264" s="20">
        <f>IF(OR($C264="",$D264=""),"",IF($F264="обещание",$C264,IF($C264&gt;='Настройки'!$C$4,$C264+IFERROR(INDEX('Настройки'!$C$10:$C$13,MATCH($E264,'Настройки'!$B$10:$B$13,0)),INDEX('Настройки'!$C$10:$C$13,4)),'Настройки'!$C$4+IFERROR(INDEX('Настройки'!$C$10:$C$13,MATCH($E264,'Настройки'!$B$10:$B$13,0)),INDEX('Настройки'!$C$10:$C$13,4)))))</f>
        <v/>
      </c>
      <c r="H264" s="21">
        <f>IF($G264="","",IF($F264="обещание",'Настройки'!$C$16,IF($C264&gt;='Настройки'!$C$4,IFERROR(INDEX('Настройки'!$D$10:$D$13,MATCH($E264,'Настройки'!$B$10:$B$13,0)),INDEX('Настройки'!$D$10:$D$13,4)),IF('Настройки'!$C$4-$C264&gt;90,'Настройки'!$C$18,IFERROR(INDEX('Настройки'!$D$10:$D$13,MATCH($E264,'Настройки'!$B$10:$B$13,0)),INDEX('Настройки'!$D$10:$D$13,4))*'Настройки'!$C$17))))</f>
        <v/>
      </c>
      <c r="I264" s="22">
        <f>IF($G264="","",$D264*$H264)</f>
        <v/>
      </c>
      <c r="J264" s="23">
        <f>IF(OR($C264="",$D264=""),"",MAX(1,INT(($C264-'Настройки'!$C$4)/7)+1))</f>
        <v/>
      </c>
      <c r="K264" s="23">
        <f>IF($G264="","",INT(($G264-'Настройки'!$C$4)/7)+1)</f>
        <v/>
      </c>
    </row>
    <row r="265">
      <c r="A265" s="2" t="n"/>
      <c r="B265" s="2" t="n"/>
      <c r="C265" s="24" t="n"/>
      <c r="D265" s="25" t="n"/>
      <c r="E265" s="2" t="n"/>
      <c r="F265" s="2" t="n"/>
      <c r="G265" s="20">
        <f>IF(OR($C265="",$D265=""),"",IF($F265="обещание",$C265,IF($C265&gt;='Настройки'!$C$4,$C265+IFERROR(INDEX('Настройки'!$C$10:$C$13,MATCH($E265,'Настройки'!$B$10:$B$13,0)),INDEX('Настройки'!$C$10:$C$13,4)),'Настройки'!$C$4+IFERROR(INDEX('Настройки'!$C$10:$C$13,MATCH($E265,'Настройки'!$B$10:$B$13,0)),INDEX('Настройки'!$C$10:$C$13,4)))))</f>
        <v/>
      </c>
      <c r="H265" s="21">
        <f>IF($G265="","",IF($F265="обещание",'Настройки'!$C$16,IF($C265&gt;='Настройки'!$C$4,IFERROR(INDEX('Настройки'!$D$10:$D$13,MATCH($E265,'Настройки'!$B$10:$B$13,0)),INDEX('Настройки'!$D$10:$D$13,4)),IF('Настройки'!$C$4-$C265&gt;90,'Настройки'!$C$18,IFERROR(INDEX('Настройки'!$D$10:$D$13,MATCH($E265,'Настройки'!$B$10:$B$13,0)),INDEX('Настройки'!$D$10:$D$13,4))*'Настройки'!$C$17))))</f>
        <v/>
      </c>
      <c r="I265" s="22">
        <f>IF($G265="","",$D265*$H265)</f>
        <v/>
      </c>
      <c r="J265" s="23">
        <f>IF(OR($C265="",$D265=""),"",MAX(1,INT(($C265-'Настройки'!$C$4)/7)+1))</f>
        <v/>
      </c>
      <c r="K265" s="23">
        <f>IF($G265="","",INT(($G265-'Настройки'!$C$4)/7)+1)</f>
        <v/>
      </c>
    </row>
    <row r="266">
      <c r="A266" s="2" t="n"/>
      <c r="B266" s="2" t="n"/>
      <c r="C266" s="24" t="n"/>
      <c r="D266" s="25" t="n"/>
      <c r="E266" s="2" t="n"/>
      <c r="F266" s="2" t="n"/>
      <c r="G266" s="20">
        <f>IF(OR($C266="",$D266=""),"",IF($F266="обещание",$C266,IF($C266&gt;='Настройки'!$C$4,$C266+IFERROR(INDEX('Настройки'!$C$10:$C$13,MATCH($E266,'Настройки'!$B$10:$B$13,0)),INDEX('Настройки'!$C$10:$C$13,4)),'Настройки'!$C$4+IFERROR(INDEX('Настройки'!$C$10:$C$13,MATCH($E266,'Настройки'!$B$10:$B$13,0)),INDEX('Настройки'!$C$10:$C$13,4)))))</f>
        <v/>
      </c>
      <c r="H266" s="21">
        <f>IF($G266="","",IF($F266="обещание",'Настройки'!$C$16,IF($C266&gt;='Настройки'!$C$4,IFERROR(INDEX('Настройки'!$D$10:$D$13,MATCH($E266,'Настройки'!$B$10:$B$13,0)),INDEX('Настройки'!$D$10:$D$13,4)),IF('Настройки'!$C$4-$C266&gt;90,'Настройки'!$C$18,IFERROR(INDEX('Настройки'!$D$10:$D$13,MATCH($E266,'Настройки'!$B$10:$B$13,0)),INDEX('Настройки'!$D$10:$D$13,4))*'Настройки'!$C$17))))</f>
        <v/>
      </c>
      <c r="I266" s="22">
        <f>IF($G266="","",$D266*$H266)</f>
        <v/>
      </c>
      <c r="J266" s="23">
        <f>IF(OR($C266="",$D266=""),"",MAX(1,INT(($C266-'Настройки'!$C$4)/7)+1))</f>
        <v/>
      </c>
      <c r="K266" s="23">
        <f>IF($G266="","",INT(($G266-'Настройки'!$C$4)/7)+1)</f>
        <v/>
      </c>
    </row>
    <row r="267">
      <c r="A267" s="2" t="n"/>
      <c r="B267" s="2" t="n"/>
      <c r="C267" s="24" t="n"/>
      <c r="D267" s="25" t="n"/>
      <c r="E267" s="2" t="n"/>
      <c r="F267" s="2" t="n"/>
      <c r="G267" s="20">
        <f>IF(OR($C267="",$D267=""),"",IF($F267="обещание",$C267,IF($C267&gt;='Настройки'!$C$4,$C267+IFERROR(INDEX('Настройки'!$C$10:$C$13,MATCH($E267,'Настройки'!$B$10:$B$13,0)),INDEX('Настройки'!$C$10:$C$13,4)),'Настройки'!$C$4+IFERROR(INDEX('Настройки'!$C$10:$C$13,MATCH($E267,'Настройки'!$B$10:$B$13,0)),INDEX('Настройки'!$C$10:$C$13,4)))))</f>
        <v/>
      </c>
      <c r="H267" s="21">
        <f>IF($G267="","",IF($F267="обещание",'Настройки'!$C$16,IF($C267&gt;='Настройки'!$C$4,IFERROR(INDEX('Настройки'!$D$10:$D$13,MATCH($E267,'Настройки'!$B$10:$B$13,0)),INDEX('Настройки'!$D$10:$D$13,4)),IF('Настройки'!$C$4-$C267&gt;90,'Настройки'!$C$18,IFERROR(INDEX('Настройки'!$D$10:$D$13,MATCH($E267,'Настройки'!$B$10:$B$13,0)),INDEX('Настройки'!$D$10:$D$13,4))*'Настройки'!$C$17))))</f>
        <v/>
      </c>
      <c r="I267" s="22">
        <f>IF($G267="","",$D267*$H267)</f>
        <v/>
      </c>
      <c r="J267" s="23">
        <f>IF(OR($C267="",$D267=""),"",MAX(1,INT(($C267-'Настройки'!$C$4)/7)+1))</f>
        <v/>
      </c>
      <c r="K267" s="23">
        <f>IF($G267="","",INT(($G267-'Настройки'!$C$4)/7)+1)</f>
        <v/>
      </c>
    </row>
    <row r="268">
      <c r="A268" s="2" t="n"/>
      <c r="B268" s="2" t="n"/>
      <c r="C268" s="24" t="n"/>
      <c r="D268" s="25" t="n"/>
      <c r="E268" s="2" t="n"/>
      <c r="F268" s="2" t="n"/>
      <c r="G268" s="20">
        <f>IF(OR($C268="",$D268=""),"",IF($F268="обещание",$C268,IF($C268&gt;='Настройки'!$C$4,$C268+IFERROR(INDEX('Настройки'!$C$10:$C$13,MATCH($E268,'Настройки'!$B$10:$B$13,0)),INDEX('Настройки'!$C$10:$C$13,4)),'Настройки'!$C$4+IFERROR(INDEX('Настройки'!$C$10:$C$13,MATCH($E268,'Настройки'!$B$10:$B$13,0)),INDEX('Настройки'!$C$10:$C$13,4)))))</f>
        <v/>
      </c>
      <c r="H268" s="21">
        <f>IF($G268="","",IF($F268="обещание",'Настройки'!$C$16,IF($C268&gt;='Настройки'!$C$4,IFERROR(INDEX('Настройки'!$D$10:$D$13,MATCH($E268,'Настройки'!$B$10:$B$13,0)),INDEX('Настройки'!$D$10:$D$13,4)),IF('Настройки'!$C$4-$C268&gt;90,'Настройки'!$C$18,IFERROR(INDEX('Настройки'!$D$10:$D$13,MATCH($E268,'Настройки'!$B$10:$B$13,0)),INDEX('Настройки'!$D$10:$D$13,4))*'Настройки'!$C$17))))</f>
        <v/>
      </c>
      <c r="I268" s="22">
        <f>IF($G268="","",$D268*$H268)</f>
        <v/>
      </c>
      <c r="J268" s="23">
        <f>IF(OR($C268="",$D268=""),"",MAX(1,INT(($C268-'Настройки'!$C$4)/7)+1))</f>
        <v/>
      </c>
      <c r="K268" s="23">
        <f>IF($G268="","",INT(($G268-'Настройки'!$C$4)/7)+1)</f>
        <v/>
      </c>
    </row>
    <row r="269">
      <c r="A269" s="2" t="n"/>
      <c r="B269" s="2" t="n"/>
      <c r="C269" s="24" t="n"/>
      <c r="D269" s="25" t="n"/>
      <c r="E269" s="2" t="n"/>
      <c r="F269" s="2" t="n"/>
      <c r="G269" s="20">
        <f>IF(OR($C269="",$D269=""),"",IF($F269="обещание",$C269,IF($C269&gt;='Настройки'!$C$4,$C269+IFERROR(INDEX('Настройки'!$C$10:$C$13,MATCH($E269,'Настройки'!$B$10:$B$13,0)),INDEX('Настройки'!$C$10:$C$13,4)),'Настройки'!$C$4+IFERROR(INDEX('Настройки'!$C$10:$C$13,MATCH($E269,'Настройки'!$B$10:$B$13,0)),INDEX('Настройки'!$C$10:$C$13,4)))))</f>
        <v/>
      </c>
      <c r="H269" s="21">
        <f>IF($G269="","",IF($F269="обещание",'Настройки'!$C$16,IF($C269&gt;='Настройки'!$C$4,IFERROR(INDEX('Настройки'!$D$10:$D$13,MATCH($E269,'Настройки'!$B$10:$B$13,0)),INDEX('Настройки'!$D$10:$D$13,4)),IF('Настройки'!$C$4-$C269&gt;90,'Настройки'!$C$18,IFERROR(INDEX('Настройки'!$D$10:$D$13,MATCH($E269,'Настройки'!$B$10:$B$13,0)),INDEX('Настройки'!$D$10:$D$13,4))*'Настройки'!$C$17))))</f>
        <v/>
      </c>
      <c r="I269" s="22">
        <f>IF($G269="","",$D269*$H269)</f>
        <v/>
      </c>
      <c r="J269" s="23">
        <f>IF(OR($C269="",$D269=""),"",MAX(1,INT(($C269-'Настройки'!$C$4)/7)+1))</f>
        <v/>
      </c>
      <c r="K269" s="23">
        <f>IF($G269="","",INT(($G269-'Настройки'!$C$4)/7)+1)</f>
        <v/>
      </c>
    </row>
    <row r="270">
      <c r="A270" s="2" t="n"/>
      <c r="B270" s="2" t="n"/>
      <c r="C270" s="24" t="n"/>
      <c r="D270" s="25" t="n"/>
      <c r="E270" s="2" t="n"/>
      <c r="F270" s="2" t="n"/>
      <c r="G270" s="20">
        <f>IF(OR($C270="",$D270=""),"",IF($F270="обещание",$C270,IF($C270&gt;='Настройки'!$C$4,$C270+IFERROR(INDEX('Настройки'!$C$10:$C$13,MATCH($E270,'Настройки'!$B$10:$B$13,0)),INDEX('Настройки'!$C$10:$C$13,4)),'Настройки'!$C$4+IFERROR(INDEX('Настройки'!$C$10:$C$13,MATCH($E270,'Настройки'!$B$10:$B$13,0)),INDEX('Настройки'!$C$10:$C$13,4)))))</f>
        <v/>
      </c>
      <c r="H270" s="21">
        <f>IF($G270="","",IF($F270="обещание",'Настройки'!$C$16,IF($C270&gt;='Настройки'!$C$4,IFERROR(INDEX('Настройки'!$D$10:$D$13,MATCH($E270,'Настройки'!$B$10:$B$13,0)),INDEX('Настройки'!$D$10:$D$13,4)),IF('Настройки'!$C$4-$C270&gt;90,'Настройки'!$C$18,IFERROR(INDEX('Настройки'!$D$10:$D$13,MATCH($E270,'Настройки'!$B$10:$B$13,0)),INDEX('Настройки'!$D$10:$D$13,4))*'Настройки'!$C$17))))</f>
        <v/>
      </c>
      <c r="I270" s="22">
        <f>IF($G270="","",$D270*$H270)</f>
        <v/>
      </c>
      <c r="J270" s="23">
        <f>IF(OR($C270="",$D270=""),"",MAX(1,INT(($C270-'Настройки'!$C$4)/7)+1))</f>
        <v/>
      </c>
      <c r="K270" s="23">
        <f>IF($G270="","",INT(($G270-'Настройки'!$C$4)/7)+1)</f>
        <v/>
      </c>
    </row>
    <row r="271">
      <c r="A271" s="2" t="n"/>
      <c r="B271" s="2" t="n"/>
      <c r="C271" s="24" t="n"/>
      <c r="D271" s="25" t="n"/>
      <c r="E271" s="2" t="n"/>
      <c r="F271" s="2" t="n"/>
      <c r="G271" s="20">
        <f>IF(OR($C271="",$D271=""),"",IF($F271="обещание",$C271,IF($C271&gt;='Настройки'!$C$4,$C271+IFERROR(INDEX('Настройки'!$C$10:$C$13,MATCH($E271,'Настройки'!$B$10:$B$13,0)),INDEX('Настройки'!$C$10:$C$13,4)),'Настройки'!$C$4+IFERROR(INDEX('Настройки'!$C$10:$C$13,MATCH($E271,'Настройки'!$B$10:$B$13,0)),INDEX('Настройки'!$C$10:$C$13,4)))))</f>
        <v/>
      </c>
      <c r="H271" s="21">
        <f>IF($G271="","",IF($F271="обещание",'Настройки'!$C$16,IF($C271&gt;='Настройки'!$C$4,IFERROR(INDEX('Настройки'!$D$10:$D$13,MATCH($E271,'Настройки'!$B$10:$B$13,0)),INDEX('Настройки'!$D$10:$D$13,4)),IF('Настройки'!$C$4-$C271&gt;90,'Настройки'!$C$18,IFERROR(INDEX('Настройки'!$D$10:$D$13,MATCH($E271,'Настройки'!$B$10:$B$13,0)),INDEX('Настройки'!$D$10:$D$13,4))*'Настройки'!$C$17))))</f>
        <v/>
      </c>
      <c r="I271" s="22">
        <f>IF($G271="","",$D271*$H271)</f>
        <v/>
      </c>
      <c r="J271" s="23">
        <f>IF(OR($C271="",$D271=""),"",MAX(1,INT(($C271-'Настройки'!$C$4)/7)+1))</f>
        <v/>
      </c>
      <c r="K271" s="23">
        <f>IF($G271="","",INT(($G271-'Настройки'!$C$4)/7)+1)</f>
        <v/>
      </c>
    </row>
    <row r="272">
      <c r="A272" s="2" t="n"/>
      <c r="B272" s="2" t="n"/>
      <c r="C272" s="24" t="n"/>
      <c r="D272" s="25" t="n"/>
      <c r="E272" s="2" t="n"/>
      <c r="F272" s="2" t="n"/>
      <c r="G272" s="20">
        <f>IF(OR($C272="",$D272=""),"",IF($F272="обещание",$C272,IF($C272&gt;='Настройки'!$C$4,$C272+IFERROR(INDEX('Настройки'!$C$10:$C$13,MATCH($E272,'Настройки'!$B$10:$B$13,0)),INDEX('Настройки'!$C$10:$C$13,4)),'Настройки'!$C$4+IFERROR(INDEX('Настройки'!$C$10:$C$13,MATCH($E272,'Настройки'!$B$10:$B$13,0)),INDEX('Настройки'!$C$10:$C$13,4)))))</f>
        <v/>
      </c>
      <c r="H272" s="21">
        <f>IF($G272="","",IF($F272="обещание",'Настройки'!$C$16,IF($C272&gt;='Настройки'!$C$4,IFERROR(INDEX('Настройки'!$D$10:$D$13,MATCH($E272,'Настройки'!$B$10:$B$13,0)),INDEX('Настройки'!$D$10:$D$13,4)),IF('Настройки'!$C$4-$C272&gt;90,'Настройки'!$C$18,IFERROR(INDEX('Настройки'!$D$10:$D$13,MATCH($E272,'Настройки'!$B$10:$B$13,0)),INDEX('Настройки'!$D$10:$D$13,4))*'Настройки'!$C$17))))</f>
        <v/>
      </c>
      <c r="I272" s="22">
        <f>IF($G272="","",$D272*$H272)</f>
        <v/>
      </c>
      <c r="J272" s="23">
        <f>IF(OR($C272="",$D272=""),"",MAX(1,INT(($C272-'Настройки'!$C$4)/7)+1))</f>
        <v/>
      </c>
      <c r="K272" s="23">
        <f>IF($G272="","",INT(($G272-'Настройки'!$C$4)/7)+1)</f>
        <v/>
      </c>
    </row>
    <row r="273">
      <c r="A273" s="2" t="n"/>
      <c r="B273" s="2" t="n"/>
      <c r="C273" s="24" t="n"/>
      <c r="D273" s="25" t="n"/>
      <c r="E273" s="2" t="n"/>
      <c r="F273" s="2" t="n"/>
      <c r="G273" s="20">
        <f>IF(OR($C273="",$D273=""),"",IF($F273="обещание",$C273,IF($C273&gt;='Настройки'!$C$4,$C273+IFERROR(INDEX('Настройки'!$C$10:$C$13,MATCH($E273,'Настройки'!$B$10:$B$13,0)),INDEX('Настройки'!$C$10:$C$13,4)),'Настройки'!$C$4+IFERROR(INDEX('Настройки'!$C$10:$C$13,MATCH($E273,'Настройки'!$B$10:$B$13,0)),INDEX('Настройки'!$C$10:$C$13,4)))))</f>
        <v/>
      </c>
      <c r="H273" s="21">
        <f>IF($G273="","",IF($F273="обещание",'Настройки'!$C$16,IF($C273&gt;='Настройки'!$C$4,IFERROR(INDEX('Настройки'!$D$10:$D$13,MATCH($E273,'Настройки'!$B$10:$B$13,0)),INDEX('Настройки'!$D$10:$D$13,4)),IF('Настройки'!$C$4-$C273&gt;90,'Настройки'!$C$18,IFERROR(INDEX('Настройки'!$D$10:$D$13,MATCH($E273,'Настройки'!$B$10:$B$13,0)),INDEX('Настройки'!$D$10:$D$13,4))*'Настройки'!$C$17))))</f>
        <v/>
      </c>
      <c r="I273" s="22">
        <f>IF($G273="","",$D273*$H273)</f>
        <v/>
      </c>
      <c r="J273" s="23">
        <f>IF(OR($C273="",$D273=""),"",MAX(1,INT(($C273-'Настройки'!$C$4)/7)+1))</f>
        <v/>
      </c>
      <c r="K273" s="23">
        <f>IF($G273="","",INT(($G273-'Настройки'!$C$4)/7)+1)</f>
        <v/>
      </c>
    </row>
    <row r="274">
      <c r="A274" s="2" t="n"/>
      <c r="B274" s="2" t="n"/>
      <c r="C274" s="24" t="n"/>
      <c r="D274" s="25" t="n"/>
      <c r="E274" s="2" t="n"/>
      <c r="F274" s="2" t="n"/>
      <c r="G274" s="20">
        <f>IF(OR($C274="",$D274=""),"",IF($F274="обещание",$C274,IF($C274&gt;='Настройки'!$C$4,$C274+IFERROR(INDEX('Настройки'!$C$10:$C$13,MATCH($E274,'Настройки'!$B$10:$B$13,0)),INDEX('Настройки'!$C$10:$C$13,4)),'Настройки'!$C$4+IFERROR(INDEX('Настройки'!$C$10:$C$13,MATCH($E274,'Настройки'!$B$10:$B$13,0)),INDEX('Настройки'!$C$10:$C$13,4)))))</f>
        <v/>
      </c>
      <c r="H274" s="21">
        <f>IF($G274="","",IF($F274="обещание",'Настройки'!$C$16,IF($C274&gt;='Настройки'!$C$4,IFERROR(INDEX('Настройки'!$D$10:$D$13,MATCH($E274,'Настройки'!$B$10:$B$13,0)),INDEX('Настройки'!$D$10:$D$13,4)),IF('Настройки'!$C$4-$C274&gt;90,'Настройки'!$C$18,IFERROR(INDEX('Настройки'!$D$10:$D$13,MATCH($E274,'Настройки'!$B$10:$B$13,0)),INDEX('Настройки'!$D$10:$D$13,4))*'Настройки'!$C$17))))</f>
        <v/>
      </c>
      <c r="I274" s="22">
        <f>IF($G274="","",$D274*$H274)</f>
        <v/>
      </c>
      <c r="J274" s="23">
        <f>IF(OR($C274="",$D274=""),"",MAX(1,INT(($C274-'Настройки'!$C$4)/7)+1))</f>
        <v/>
      </c>
      <c r="K274" s="23">
        <f>IF($G274="","",INT(($G274-'Настройки'!$C$4)/7)+1)</f>
        <v/>
      </c>
    </row>
    <row r="275">
      <c r="A275" s="2" t="n"/>
      <c r="B275" s="2" t="n"/>
      <c r="C275" s="24" t="n"/>
      <c r="D275" s="25" t="n"/>
      <c r="E275" s="2" t="n"/>
      <c r="F275" s="2" t="n"/>
      <c r="G275" s="20">
        <f>IF(OR($C275="",$D275=""),"",IF($F275="обещание",$C275,IF($C275&gt;='Настройки'!$C$4,$C275+IFERROR(INDEX('Настройки'!$C$10:$C$13,MATCH($E275,'Настройки'!$B$10:$B$13,0)),INDEX('Настройки'!$C$10:$C$13,4)),'Настройки'!$C$4+IFERROR(INDEX('Настройки'!$C$10:$C$13,MATCH($E275,'Настройки'!$B$10:$B$13,0)),INDEX('Настройки'!$C$10:$C$13,4)))))</f>
        <v/>
      </c>
      <c r="H275" s="21">
        <f>IF($G275="","",IF($F275="обещание",'Настройки'!$C$16,IF($C275&gt;='Настройки'!$C$4,IFERROR(INDEX('Настройки'!$D$10:$D$13,MATCH($E275,'Настройки'!$B$10:$B$13,0)),INDEX('Настройки'!$D$10:$D$13,4)),IF('Настройки'!$C$4-$C275&gt;90,'Настройки'!$C$18,IFERROR(INDEX('Настройки'!$D$10:$D$13,MATCH($E275,'Настройки'!$B$10:$B$13,0)),INDEX('Настройки'!$D$10:$D$13,4))*'Настройки'!$C$17))))</f>
        <v/>
      </c>
      <c r="I275" s="22">
        <f>IF($G275="","",$D275*$H275)</f>
        <v/>
      </c>
      <c r="J275" s="23">
        <f>IF(OR($C275="",$D275=""),"",MAX(1,INT(($C275-'Настройки'!$C$4)/7)+1))</f>
        <v/>
      </c>
      <c r="K275" s="23">
        <f>IF($G275="","",INT(($G275-'Настройки'!$C$4)/7)+1)</f>
        <v/>
      </c>
    </row>
    <row r="276">
      <c r="A276" s="2" t="n"/>
      <c r="B276" s="2" t="n"/>
      <c r="C276" s="24" t="n"/>
      <c r="D276" s="25" t="n"/>
      <c r="E276" s="2" t="n"/>
      <c r="F276" s="2" t="n"/>
      <c r="G276" s="20">
        <f>IF(OR($C276="",$D276=""),"",IF($F276="обещание",$C276,IF($C276&gt;='Настройки'!$C$4,$C276+IFERROR(INDEX('Настройки'!$C$10:$C$13,MATCH($E276,'Настройки'!$B$10:$B$13,0)),INDEX('Настройки'!$C$10:$C$13,4)),'Настройки'!$C$4+IFERROR(INDEX('Настройки'!$C$10:$C$13,MATCH($E276,'Настройки'!$B$10:$B$13,0)),INDEX('Настройки'!$C$10:$C$13,4)))))</f>
        <v/>
      </c>
      <c r="H276" s="21">
        <f>IF($G276="","",IF($F276="обещание",'Настройки'!$C$16,IF($C276&gt;='Настройки'!$C$4,IFERROR(INDEX('Настройки'!$D$10:$D$13,MATCH($E276,'Настройки'!$B$10:$B$13,0)),INDEX('Настройки'!$D$10:$D$13,4)),IF('Настройки'!$C$4-$C276&gt;90,'Настройки'!$C$18,IFERROR(INDEX('Настройки'!$D$10:$D$13,MATCH($E276,'Настройки'!$B$10:$B$13,0)),INDEX('Настройки'!$D$10:$D$13,4))*'Настройки'!$C$17))))</f>
        <v/>
      </c>
      <c r="I276" s="22">
        <f>IF($G276="","",$D276*$H276)</f>
        <v/>
      </c>
      <c r="J276" s="23">
        <f>IF(OR($C276="",$D276=""),"",MAX(1,INT(($C276-'Настройки'!$C$4)/7)+1))</f>
        <v/>
      </c>
      <c r="K276" s="23">
        <f>IF($G276="","",INT(($G276-'Настройки'!$C$4)/7)+1)</f>
        <v/>
      </c>
    </row>
    <row r="277">
      <c r="A277" s="2" t="n"/>
      <c r="B277" s="2" t="n"/>
      <c r="C277" s="24" t="n"/>
      <c r="D277" s="25" t="n"/>
      <c r="E277" s="2" t="n"/>
      <c r="F277" s="2" t="n"/>
      <c r="G277" s="20">
        <f>IF(OR($C277="",$D277=""),"",IF($F277="обещание",$C277,IF($C277&gt;='Настройки'!$C$4,$C277+IFERROR(INDEX('Настройки'!$C$10:$C$13,MATCH($E277,'Настройки'!$B$10:$B$13,0)),INDEX('Настройки'!$C$10:$C$13,4)),'Настройки'!$C$4+IFERROR(INDEX('Настройки'!$C$10:$C$13,MATCH($E277,'Настройки'!$B$10:$B$13,0)),INDEX('Настройки'!$C$10:$C$13,4)))))</f>
        <v/>
      </c>
      <c r="H277" s="21">
        <f>IF($G277="","",IF($F277="обещание",'Настройки'!$C$16,IF($C277&gt;='Настройки'!$C$4,IFERROR(INDEX('Настройки'!$D$10:$D$13,MATCH($E277,'Настройки'!$B$10:$B$13,0)),INDEX('Настройки'!$D$10:$D$13,4)),IF('Настройки'!$C$4-$C277&gt;90,'Настройки'!$C$18,IFERROR(INDEX('Настройки'!$D$10:$D$13,MATCH($E277,'Настройки'!$B$10:$B$13,0)),INDEX('Настройки'!$D$10:$D$13,4))*'Настройки'!$C$17))))</f>
        <v/>
      </c>
      <c r="I277" s="22">
        <f>IF($G277="","",$D277*$H277)</f>
        <v/>
      </c>
      <c r="J277" s="23">
        <f>IF(OR($C277="",$D277=""),"",MAX(1,INT(($C277-'Настройки'!$C$4)/7)+1))</f>
        <v/>
      </c>
      <c r="K277" s="23">
        <f>IF($G277="","",INT(($G277-'Настройки'!$C$4)/7)+1)</f>
        <v/>
      </c>
    </row>
    <row r="278">
      <c r="A278" s="2" t="n"/>
      <c r="B278" s="2" t="n"/>
      <c r="C278" s="24" t="n"/>
      <c r="D278" s="25" t="n"/>
      <c r="E278" s="2" t="n"/>
      <c r="F278" s="2" t="n"/>
      <c r="G278" s="20">
        <f>IF(OR($C278="",$D278=""),"",IF($F278="обещание",$C278,IF($C278&gt;='Настройки'!$C$4,$C278+IFERROR(INDEX('Настройки'!$C$10:$C$13,MATCH($E278,'Настройки'!$B$10:$B$13,0)),INDEX('Настройки'!$C$10:$C$13,4)),'Настройки'!$C$4+IFERROR(INDEX('Настройки'!$C$10:$C$13,MATCH($E278,'Настройки'!$B$10:$B$13,0)),INDEX('Настройки'!$C$10:$C$13,4)))))</f>
        <v/>
      </c>
      <c r="H278" s="21">
        <f>IF($G278="","",IF($F278="обещание",'Настройки'!$C$16,IF($C278&gt;='Настройки'!$C$4,IFERROR(INDEX('Настройки'!$D$10:$D$13,MATCH($E278,'Настройки'!$B$10:$B$13,0)),INDEX('Настройки'!$D$10:$D$13,4)),IF('Настройки'!$C$4-$C278&gt;90,'Настройки'!$C$18,IFERROR(INDEX('Настройки'!$D$10:$D$13,MATCH($E278,'Настройки'!$B$10:$B$13,0)),INDEX('Настройки'!$D$10:$D$13,4))*'Настройки'!$C$17))))</f>
        <v/>
      </c>
      <c r="I278" s="22">
        <f>IF($G278="","",$D278*$H278)</f>
        <v/>
      </c>
      <c r="J278" s="23">
        <f>IF(OR($C278="",$D278=""),"",MAX(1,INT(($C278-'Настройки'!$C$4)/7)+1))</f>
        <v/>
      </c>
      <c r="K278" s="23">
        <f>IF($G278="","",INT(($G278-'Настройки'!$C$4)/7)+1)</f>
        <v/>
      </c>
    </row>
    <row r="279">
      <c r="A279" s="2" t="n"/>
      <c r="B279" s="2" t="n"/>
      <c r="C279" s="24" t="n"/>
      <c r="D279" s="25" t="n"/>
      <c r="E279" s="2" t="n"/>
      <c r="F279" s="2" t="n"/>
      <c r="G279" s="20">
        <f>IF(OR($C279="",$D279=""),"",IF($F279="обещание",$C279,IF($C279&gt;='Настройки'!$C$4,$C279+IFERROR(INDEX('Настройки'!$C$10:$C$13,MATCH($E279,'Настройки'!$B$10:$B$13,0)),INDEX('Настройки'!$C$10:$C$13,4)),'Настройки'!$C$4+IFERROR(INDEX('Настройки'!$C$10:$C$13,MATCH($E279,'Настройки'!$B$10:$B$13,0)),INDEX('Настройки'!$C$10:$C$13,4)))))</f>
        <v/>
      </c>
      <c r="H279" s="21">
        <f>IF($G279="","",IF($F279="обещание",'Настройки'!$C$16,IF($C279&gt;='Настройки'!$C$4,IFERROR(INDEX('Настройки'!$D$10:$D$13,MATCH($E279,'Настройки'!$B$10:$B$13,0)),INDEX('Настройки'!$D$10:$D$13,4)),IF('Настройки'!$C$4-$C279&gt;90,'Настройки'!$C$18,IFERROR(INDEX('Настройки'!$D$10:$D$13,MATCH($E279,'Настройки'!$B$10:$B$13,0)),INDEX('Настройки'!$D$10:$D$13,4))*'Настройки'!$C$17))))</f>
        <v/>
      </c>
      <c r="I279" s="22">
        <f>IF($G279="","",$D279*$H279)</f>
        <v/>
      </c>
      <c r="J279" s="23">
        <f>IF(OR($C279="",$D279=""),"",MAX(1,INT(($C279-'Настройки'!$C$4)/7)+1))</f>
        <v/>
      </c>
      <c r="K279" s="23">
        <f>IF($G279="","",INT(($G279-'Настройки'!$C$4)/7)+1)</f>
        <v/>
      </c>
    </row>
    <row r="280">
      <c r="A280" s="2" t="n"/>
      <c r="B280" s="2" t="n"/>
      <c r="C280" s="24" t="n"/>
      <c r="D280" s="25" t="n"/>
      <c r="E280" s="2" t="n"/>
      <c r="F280" s="2" t="n"/>
      <c r="G280" s="20">
        <f>IF(OR($C280="",$D280=""),"",IF($F280="обещание",$C280,IF($C280&gt;='Настройки'!$C$4,$C280+IFERROR(INDEX('Настройки'!$C$10:$C$13,MATCH($E280,'Настройки'!$B$10:$B$13,0)),INDEX('Настройки'!$C$10:$C$13,4)),'Настройки'!$C$4+IFERROR(INDEX('Настройки'!$C$10:$C$13,MATCH($E280,'Настройки'!$B$10:$B$13,0)),INDEX('Настройки'!$C$10:$C$13,4)))))</f>
        <v/>
      </c>
      <c r="H280" s="21">
        <f>IF($G280="","",IF($F280="обещание",'Настройки'!$C$16,IF($C280&gt;='Настройки'!$C$4,IFERROR(INDEX('Настройки'!$D$10:$D$13,MATCH($E280,'Настройки'!$B$10:$B$13,0)),INDEX('Настройки'!$D$10:$D$13,4)),IF('Настройки'!$C$4-$C280&gt;90,'Настройки'!$C$18,IFERROR(INDEX('Настройки'!$D$10:$D$13,MATCH($E280,'Настройки'!$B$10:$B$13,0)),INDEX('Настройки'!$D$10:$D$13,4))*'Настройки'!$C$17))))</f>
        <v/>
      </c>
      <c r="I280" s="22">
        <f>IF($G280="","",$D280*$H280)</f>
        <v/>
      </c>
      <c r="J280" s="23">
        <f>IF(OR($C280="",$D280=""),"",MAX(1,INT(($C280-'Настройки'!$C$4)/7)+1))</f>
        <v/>
      </c>
      <c r="K280" s="23">
        <f>IF($G280="","",INT(($G280-'Настройки'!$C$4)/7)+1)</f>
        <v/>
      </c>
    </row>
    <row r="281">
      <c r="A281" s="2" t="n"/>
      <c r="B281" s="2" t="n"/>
      <c r="C281" s="24" t="n"/>
      <c r="D281" s="25" t="n"/>
      <c r="E281" s="2" t="n"/>
      <c r="F281" s="2" t="n"/>
      <c r="G281" s="20">
        <f>IF(OR($C281="",$D281=""),"",IF($F281="обещание",$C281,IF($C281&gt;='Настройки'!$C$4,$C281+IFERROR(INDEX('Настройки'!$C$10:$C$13,MATCH($E281,'Настройки'!$B$10:$B$13,0)),INDEX('Настройки'!$C$10:$C$13,4)),'Настройки'!$C$4+IFERROR(INDEX('Настройки'!$C$10:$C$13,MATCH($E281,'Настройки'!$B$10:$B$13,0)),INDEX('Настройки'!$C$10:$C$13,4)))))</f>
        <v/>
      </c>
      <c r="H281" s="21">
        <f>IF($G281="","",IF($F281="обещание",'Настройки'!$C$16,IF($C281&gt;='Настройки'!$C$4,IFERROR(INDEX('Настройки'!$D$10:$D$13,MATCH($E281,'Настройки'!$B$10:$B$13,0)),INDEX('Настройки'!$D$10:$D$13,4)),IF('Настройки'!$C$4-$C281&gt;90,'Настройки'!$C$18,IFERROR(INDEX('Настройки'!$D$10:$D$13,MATCH($E281,'Настройки'!$B$10:$B$13,0)),INDEX('Настройки'!$D$10:$D$13,4))*'Настройки'!$C$17))))</f>
        <v/>
      </c>
      <c r="I281" s="22">
        <f>IF($G281="","",$D281*$H281)</f>
        <v/>
      </c>
      <c r="J281" s="23">
        <f>IF(OR($C281="",$D281=""),"",MAX(1,INT(($C281-'Настройки'!$C$4)/7)+1))</f>
        <v/>
      </c>
      <c r="K281" s="23">
        <f>IF($G281="","",INT(($G281-'Настройки'!$C$4)/7)+1)</f>
        <v/>
      </c>
    </row>
    <row r="282">
      <c r="A282" s="2" t="n"/>
      <c r="B282" s="2" t="n"/>
      <c r="C282" s="24" t="n"/>
      <c r="D282" s="25" t="n"/>
      <c r="E282" s="2" t="n"/>
      <c r="F282" s="2" t="n"/>
      <c r="G282" s="20">
        <f>IF(OR($C282="",$D282=""),"",IF($F282="обещание",$C282,IF($C282&gt;='Настройки'!$C$4,$C282+IFERROR(INDEX('Настройки'!$C$10:$C$13,MATCH($E282,'Настройки'!$B$10:$B$13,0)),INDEX('Настройки'!$C$10:$C$13,4)),'Настройки'!$C$4+IFERROR(INDEX('Настройки'!$C$10:$C$13,MATCH($E282,'Настройки'!$B$10:$B$13,0)),INDEX('Настройки'!$C$10:$C$13,4)))))</f>
        <v/>
      </c>
      <c r="H282" s="21">
        <f>IF($G282="","",IF($F282="обещание",'Настройки'!$C$16,IF($C282&gt;='Настройки'!$C$4,IFERROR(INDEX('Настройки'!$D$10:$D$13,MATCH($E282,'Настройки'!$B$10:$B$13,0)),INDEX('Настройки'!$D$10:$D$13,4)),IF('Настройки'!$C$4-$C282&gt;90,'Настройки'!$C$18,IFERROR(INDEX('Настройки'!$D$10:$D$13,MATCH($E282,'Настройки'!$B$10:$B$13,0)),INDEX('Настройки'!$D$10:$D$13,4))*'Настройки'!$C$17))))</f>
        <v/>
      </c>
      <c r="I282" s="22">
        <f>IF($G282="","",$D282*$H282)</f>
        <v/>
      </c>
      <c r="J282" s="23">
        <f>IF(OR($C282="",$D282=""),"",MAX(1,INT(($C282-'Настройки'!$C$4)/7)+1))</f>
        <v/>
      </c>
      <c r="K282" s="23">
        <f>IF($G282="","",INT(($G282-'Настройки'!$C$4)/7)+1)</f>
        <v/>
      </c>
    </row>
    <row r="283">
      <c r="A283" s="2" t="n"/>
      <c r="B283" s="2" t="n"/>
      <c r="C283" s="24" t="n"/>
      <c r="D283" s="25" t="n"/>
      <c r="E283" s="2" t="n"/>
      <c r="F283" s="2" t="n"/>
      <c r="G283" s="20">
        <f>IF(OR($C283="",$D283=""),"",IF($F283="обещание",$C283,IF($C283&gt;='Настройки'!$C$4,$C283+IFERROR(INDEX('Настройки'!$C$10:$C$13,MATCH($E283,'Настройки'!$B$10:$B$13,0)),INDEX('Настройки'!$C$10:$C$13,4)),'Настройки'!$C$4+IFERROR(INDEX('Настройки'!$C$10:$C$13,MATCH($E283,'Настройки'!$B$10:$B$13,0)),INDEX('Настройки'!$C$10:$C$13,4)))))</f>
        <v/>
      </c>
      <c r="H283" s="21">
        <f>IF($G283="","",IF($F283="обещание",'Настройки'!$C$16,IF($C283&gt;='Настройки'!$C$4,IFERROR(INDEX('Настройки'!$D$10:$D$13,MATCH($E283,'Настройки'!$B$10:$B$13,0)),INDEX('Настройки'!$D$10:$D$13,4)),IF('Настройки'!$C$4-$C283&gt;90,'Настройки'!$C$18,IFERROR(INDEX('Настройки'!$D$10:$D$13,MATCH($E283,'Настройки'!$B$10:$B$13,0)),INDEX('Настройки'!$D$10:$D$13,4))*'Настройки'!$C$17))))</f>
        <v/>
      </c>
      <c r="I283" s="22">
        <f>IF($G283="","",$D283*$H283)</f>
        <v/>
      </c>
      <c r="J283" s="23">
        <f>IF(OR($C283="",$D283=""),"",MAX(1,INT(($C283-'Настройки'!$C$4)/7)+1))</f>
        <v/>
      </c>
      <c r="K283" s="23">
        <f>IF($G283="","",INT(($G283-'Настройки'!$C$4)/7)+1)</f>
        <v/>
      </c>
    </row>
    <row r="284">
      <c r="A284" s="2" t="n"/>
      <c r="B284" s="2" t="n"/>
      <c r="C284" s="24" t="n"/>
      <c r="D284" s="25" t="n"/>
      <c r="E284" s="2" t="n"/>
      <c r="F284" s="2" t="n"/>
      <c r="G284" s="20">
        <f>IF(OR($C284="",$D284=""),"",IF($F284="обещание",$C284,IF($C284&gt;='Настройки'!$C$4,$C284+IFERROR(INDEX('Настройки'!$C$10:$C$13,MATCH($E284,'Настройки'!$B$10:$B$13,0)),INDEX('Настройки'!$C$10:$C$13,4)),'Настройки'!$C$4+IFERROR(INDEX('Настройки'!$C$10:$C$13,MATCH($E284,'Настройки'!$B$10:$B$13,0)),INDEX('Настройки'!$C$10:$C$13,4)))))</f>
        <v/>
      </c>
      <c r="H284" s="21">
        <f>IF($G284="","",IF($F284="обещание",'Настройки'!$C$16,IF($C284&gt;='Настройки'!$C$4,IFERROR(INDEX('Настройки'!$D$10:$D$13,MATCH($E284,'Настройки'!$B$10:$B$13,0)),INDEX('Настройки'!$D$10:$D$13,4)),IF('Настройки'!$C$4-$C284&gt;90,'Настройки'!$C$18,IFERROR(INDEX('Настройки'!$D$10:$D$13,MATCH($E284,'Настройки'!$B$10:$B$13,0)),INDEX('Настройки'!$D$10:$D$13,4))*'Настройки'!$C$17))))</f>
        <v/>
      </c>
      <c r="I284" s="22">
        <f>IF($G284="","",$D284*$H284)</f>
        <v/>
      </c>
      <c r="J284" s="23">
        <f>IF(OR($C284="",$D284=""),"",MAX(1,INT(($C284-'Настройки'!$C$4)/7)+1))</f>
        <v/>
      </c>
      <c r="K284" s="23">
        <f>IF($G284="","",INT(($G284-'Настройки'!$C$4)/7)+1)</f>
        <v/>
      </c>
    </row>
    <row r="285">
      <c r="A285" s="2" t="n"/>
      <c r="B285" s="2" t="n"/>
      <c r="C285" s="24" t="n"/>
      <c r="D285" s="25" t="n"/>
      <c r="E285" s="2" t="n"/>
      <c r="F285" s="2" t="n"/>
      <c r="G285" s="20">
        <f>IF(OR($C285="",$D285=""),"",IF($F285="обещание",$C285,IF($C285&gt;='Настройки'!$C$4,$C285+IFERROR(INDEX('Настройки'!$C$10:$C$13,MATCH($E285,'Настройки'!$B$10:$B$13,0)),INDEX('Настройки'!$C$10:$C$13,4)),'Настройки'!$C$4+IFERROR(INDEX('Настройки'!$C$10:$C$13,MATCH($E285,'Настройки'!$B$10:$B$13,0)),INDEX('Настройки'!$C$10:$C$13,4)))))</f>
        <v/>
      </c>
      <c r="H285" s="21">
        <f>IF($G285="","",IF($F285="обещание",'Настройки'!$C$16,IF($C285&gt;='Настройки'!$C$4,IFERROR(INDEX('Настройки'!$D$10:$D$13,MATCH($E285,'Настройки'!$B$10:$B$13,0)),INDEX('Настройки'!$D$10:$D$13,4)),IF('Настройки'!$C$4-$C285&gt;90,'Настройки'!$C$18,IFERROR(INDEX('Настройки'!$D$10:$D$13,MATCH($E285,'Настройки'!$B$10:$B$13,0)),INDEX('Настройки'!$D$10:$D$13,4))*'Настройки'!$C$17))))</f>
        <v/>
      </c>
      <c r="I285" s="22">
        <f>IF($G285="","",$D285*$H285)</f>
        <v/>
      </c>
      <c r="J285" s="23">
        <f>IF(OR($C285="",$D285=""),"",MAX(1,INT(($C285-'Настройки'!$C$4)/7)+1))</f>
        <v/>
      </c>
      <c r="K285" s="23">
        <f>IF($G285="","",INT(($G285-'Настройки'!$C$4)/7)+1)</f>
        <v/>
      </c>
    </row>
    <row r="286">
      <c r="A286" s="2" t="n"/>
      <c r="B286" s="2" t="n"/>
      <c r="C286" s="24" t="n"/>
      <c r="D286" s="25" t="n"/>
      <c r="E286" s="2" t="n"/>
      <c r="F286" s="2" t="n"/>
      <c r="G286" s="20">
        <f>IF(OR($C286="",$D286=""),"",IF($F286="обещание",$C286,IF($C286&gt;='Настройки'!$C$4,$C286+IFERROR(INDEX('Настройки'!$C$10:$C$13,MATCH($E286,'Настройки'!$B$10:$B$13,0)),INDEX('Настройки'!$C$10:$C$13,4)),'Настройки'!$C$4+IFERROR(INDEX('Настройки'!$C$10:$C$13,MATCH($E286,'Настройки'!$B$10:$B$13,0)),INDEX('Настройки'!$C$10:$C$13,4)))))</f>
        <v/>
      </c>
      <c r="H286" s="21">
        <f>IF($G286="","",IF($F286="обещание",'Настройки'!$C$16,IF($C286&gt;='Настройки'!$C$4,IFERROR(INDEX('Настройки'!$D$10:$D$13,MATCH($E286,'Настройки'!$B$10:$B$13,0)),INDEX('Настройки'!$D$10:$D$13,4)),IF('Настройки'!$C$4-$C286&gt;90,'Настройки'!$C$18,IFERROR(INDEX('Настройки'!$D$10:$D$13,MATCH($E286,'Настройки'!$B$10:$B$13,0)),INDEX('Настройки'!$D$10:$D$13,4))*'Настройки'!$C$17))))</f>
        <v/>
      </c>
      <c r="I286" s="22">
        <f>IF($G286="","",$D286*$H286)</f>
        <v/>
      </c>
      <c r="J286" s="23">
        <f>IF(OR($C286="",$D286=""),"",MAX(1,INT(($C286-'Настройки'!$C$4)/7)+1))</f>
        <v/>
      </c>
      <c r="K286" s="23">
        <f>IF($G286="","",INT(($G286-'Настройки'!$C$4)/7)+1)</f>
        <v/>
      </c>
    </row>
    <row r="287">
      <c r="A287" s="2" t="n"/>
      <c r="B287" s="2" t="n"/>
      <c r="C287" s="24" t="n"/>
      <c r="D287" s="25" t="n"/>
      <c r="E287" s="2" t="n"/>
      <c r="F287" s="2" t="n"/>
      <c r="G287" s="20">
        <f>IF(OR($C287="",$D287=""),"",IF($F287="обещание",$C287,IF($C287&gt;='Настройки'!$C$4,$C287+IFERROR(INDEX('Настройки'!$C$10:$C$13,MATCH($E287,'Настройки'!$B$10:$B$13,0)),INDEX('Настройки'!$C$10:$C$13,4)),'Настройки'!$C$4+IFERROR(INDEX('Настройки'!$C$10:$C$13,MATCH($E287,'Настройки'!$B$10:$B$13,0)),INDEX('Настройки'!$C$10:$C$13,4)))))</f>
        <v/>
      </c>
      <c r="H287" s="21">
        <f>IF($G287="","",IF($F287="обещание",'Настройки'!$C$16,IF($C287&gt;='Настройки'!$C$4,IFERROR(INDEX('Настройки'!$D$10:$D$13,MATCH($E287,'Настройки'!$B$10:$B$13,0)),INDEX('Настройки'!$D$10:$D$13,4)),IF('Настройки'!$C$4-$C287&gt;90,'Настройки'!$C$18,IFERROR(INDEX('Настройки'!$D$10:$D$13,MATCH($E287,'Настройки'!$B$10:$B$13,0)),INDEX('Настройки'!$D$10:$D$13,4))*'Настройки'!$C$17))))</f>
        <v/>
      </c>
      <c r="I287" s="22">
        <f>IF($G287="","",$D287*$H287)</f>
        <v/>
      </c>
      <c r="J287" s="23">
        <f>IF(OR($C287="",$D287=""),"",MAX(1,INT(($C287-'Настройки'!$C$4)/7)+1))</f>
        <v/>
      </c>
      <c r="K287" s="23">
        <f>IF($G287="","",INT(($G287-'Настройки'!$C$4)/7)+1)</f>
        <v/>
      </c>
    </row>
    <row r="288">
      <c r="A288" s="2" t="n"/>
      <c r="B288" s="2" t="n"/>
      <c r="C288" s="24" t="n"/>
      <c r="D288" s="25" t="n"/>
      <c r="E288" s="2" t="n"/>
      <c r="F288" s="2" t="n"/>
      <c r="G288" s="20">
        <f>IF(OR($C288="",$D288=""),"",IF($F288="обещание",$C288,IF($C288&gt;='Настройки'!$C$4,$C288+IFERROR(INDEX('Настройки'!$C$10:$C$13,MATCH($E288,'Настройки'!$B$10:$B$13,0)),INDEX('Настройки'!$C$10:$C$13,4)),'Настройки'!$C$4+IFERROR(INDEX('Настройки'!$C$10:$C$13,MATCH($E288,'Настройки'!$B$10:$B$13,0)),INDEX('Настройки'!$C$10:$C$13,4)))))</f>
        <v/>
      </c>
      <c r="H288" s="21">
        <f>IF($G288="","",IF($F288="обещание",'Настройки'!$C$16,IF($C288&gt;='Настройки'!$C$4,IFERROR(INDEX('Настройки'!$D$10:$D$13,MATCH($E288,'Настройки'!$B$10:$B$13,0)),INDEX('Настройки'!$D$10:$D$13,4)),IF('Настройки'!$C$4-$C288&gt;90,'Настройки'!$C$18,IFERROR(INDEX('Настройки'!$D$10:$D$13,MATCH($E288,'Настройки'!$B$10:$B$13,0)),INDEX('Настройки'!$D$10:$D$13,4))*'Настройки'!$C$17))))</f>
        <v/>
      </c>
      <c r="I288" s="22">
        <f>IF($G288="","",$D288*$H288)</f>
        <v/>
      </c>
      <c r="J288" s="23">
        <f>IF(OR($C288="",$D288=""),"",MAX(1,INT(($C288-'Настройки'!$C$4)/7)+1))</f>
        <v/>
      </c>
      <c r="K288" s="23">
        <f>IF($G288="","",INT(($G288-'Настройки'!$C$4)/7)+1)</f>
        <v/>
      </c>
    </row>
    <row r="289">
      <c r="A289" s="2" t="n"/>
      <c r="B289" s="2" t="n"/>
      <c r="C289" s="24" t="n"/>
      <c r="D289" s="25" t="n"/>
      <c r="E289" s="2" t="n"/>
      <c r="F289" s="2" t="n"/>
      <c r="G289" s="20">
        <f>IF(OR($C289="",$D289=""),"",IF($F289="обещание",$C289,IF($C289&gt;='Настройки'!$C$4,$C289+IFERROR(INDEX('Настройки'!$C$10:$C$13,MATCH($E289,'Настройки'!$B$10:$B$13,0)),INDEX('Настройки'!$C$10:$C$13,4)),'Настройки'!$C$4+IFERROR(INDEX('Настройки'!$C$10:$C$13,MATCH($E289,'Настройки'!$B$10:$B$13,0)),INDEX('Настройки'!$C$10:$C$13,4)))))</f>
        <v/>
      </c>
      <c r="H289" s="21">
        <f>IF($G289="","",IF($F289="обещание",'Настройки'!$C$16,IF($C289&gt;='Настройки'!$C$4,IFERROR(INDEX('Настройки'!$D$10:$D$13,MATCH($E289,'Настройки'!$B$10:$B$13,0)),INDEX('Настройки'!$D$10:$D$13,4)),IF('Настройки'!$C$4-$C289&gt;90,'Настройки'!$C$18,IFERROR(INDEX('Настройки'!$D$10:$D$13,MATCH($E289,'Настройки'!$B$10:$B$13,0)),INDEX('Настройки'!$D$10:$D$13,4))*'Настройки'!$C$17))))</f>
        <v/>
      </c>
      <c r="I289" s="22">
        <f>IF($G289="","",$D289*$H289)</f>
        <v/>
      </c>
      <c r="J289" s="23">
        <f>IF(OR($C289="",$D289=""),"",MAX(1,INT(($C289-'Настройки'!$C$4)/7)+1))</f>
        <v/>
      </c>
      <c r="K289" s="23">
        <f>IF($G289="","",INT(($G289-'Настройки'!$C$4)/7)+1)</f>
        <v/>
      </c>
    </row>
    <row r="290">
      <c r="A290" s="2" t="n"/>
      <c r="B290" s="2" t="n"/>
      <c r="C290" s="24" t="n"/>
      <c r="D290" s="25" t="n"/>
      <c r="E290" s="2" t="n"/>
      <c r="F290" s="2" t="n"/>
      <c r="G290" s="20">
        <f>IF(OR($C290="",$D290=""),"",IF($F290="обещание",$C290,IF($C290&gt;='Настройки'!$C$4,$C290+IFERROR(INDEX('Настройки'!$C$10:$C$13,MATCH($E290,'Настройки'!$B$10:$B$13,0)),INDEX('Настройки'!$C$10:$C$13,4)),'Настройки'!$C$4+IFERROR(INDEX('Настройки'!$C$10:$C$13,MATCH($E290,'Настройки'!$B$10:$B$13,0)),INDEX('Настройки'!$C$10:$C$13,4)))))</f>
        <v/>
      </c>
      <c r="H290" s="21">
        <f>IF($G290="","",IF($F290="обещание",'Настройки'!$C$16,IF($C290&gt;='Настройки'!$C$4,IFERROR(INDEX('Настройки'!$D$10:$D$13,MATCH($E290,'Настройки'!$B$10:$B$13,0)),INDEX('Настройки'!$D$10:$D$13,4)),IF('Настройки'!$C$4-$C290&gt;90,'Настройки'!$C$18,IFERROR(INDEX('Настройки'!$D$10:$D$13,MATCH($E290,'Настройки'!$B$10:$B$13,0)),INDEX('Настройки'!$D$10:$D$13,4))*'Настройки'!$C$17))))</f>
        <v/>
      </c>
      <c r="I290" s="22">
        <f>IF($G290="","",$D290*$H290)</f>
        <v/>
      </c>
      <c r="J290" s="23">
        <f>IF(OR($C290="",$D290=""),"",MAX(1,INT(($C290-'Настройки'!$C$4)/7)+1))</f>
        <v/>
      </c>
      <c r="K290" s="23">
        <f>IF($G290="","",INT(($G290-'Настройки'!$C$4)/7)+1)</f>
        <v/>
      </c>
    </row>
    <row r="291">
      <c r="A291" s="2" t="n"/>
      <c r="B291" s="2" t="n"/>
      <c r="C291" s="24" t="n"/>
      <c r="D291" s="25" t="n"/>
      <c r="E291" s="2" t="n"/>
      <c r="F291" s="2" t="n"/>
      <c r="G291" s="20">
        <f>IF(OR($C291="",$D291=""),"",IF($F291="обещание",$C291,IF($C291&gt;='Настройки'!$C$4,$C291+IFERROR(INDEX('Настройки'!$C$10:$C$13,MATCH($E291,'Настройки'!$B$10:$B$13,0)),INDEX('Настройки'!$C$10:$C$13,4)),'Настройки'!$C$4+IFERROR(INDEX('Настройки'!$C$10:$C$13,MATCH($E291,'Настройки'!$B$10:$B$13,0)),INDEX('Настройки'!$C$10:$C$13,4)))))</f>
        <v/>
      </c>
      <c r="H291" s="21">
        <f>IF($G291="","",IF($F291="обещание",'Настройки'!$C$16,IF($C291&gt;='Настройки'!$C$4,IFERROR(INDEX('Настройки'!$D$10:$D$13,MATCH($E291,'Настройки'!$B$10:$B$13,0)),INDEX('Настройки'!$D$10:$D$13,4)),IF('Настройки'!$C$4-$C291&gt;90,'Настройки'!$C$18,IFERROR(INDEX('Настройки'!$D$10:$D$13,MATCH($E291,'Настройки'!$B$10:$B$13,0)),INDEX('Настройки'!$D$10:$D$13,4))*'Настройки'!$C$17))))</f>
        <v/>
      </c>
      <c r="I291" s="22">
        <f>IF($G291="","",$D291*$H291)</f>
        <v/>
      </c>
      <c r="J291" s="23">
        <f>IF(OR($C291="",$D291=""),"",MAX(1,INT(($C291-'Настройки'!$C$4)/7)+1))</f>
        <v/>
      </c>
      <c r="K291" s="23">
        <f>IF($G291="","",INT(($G291-'Настройки'!$C$4)/7)+1)</f>
        <v/>
      </c>
    </row>
    <row r="292">
      <c r="A292" s="2" t="n"/>
      <c r="B292" s="2" t="n"/>
      <c r="C292" s="24" t="n"/>
      <c r="D292" s="25" t="n"/>
      <c r="E292" s="2" t="n"/>
      <c r="F292" s="2" t="n"/>
      <c r="G292" s="20">
        <f>IF(OR($C292="",$D292=""),"",IF($F292="обещание",$C292,IF($C292&gt;='Настройки'!$C$4,$C292+IFERROR(INDEX('Настройки'!$C$10:$C$13,MATCH($E292,'Настройки'!$B$10:$B$13,0)),INDEX('Настройки'!$C$10:$C$13,4)),'Настройки'!$C$4+IFERROR(INDEX('Настройки'!$C$10:$C$13,MATCH($E292,'Настройки'!$B$10:$B$13,0)),INDEX('Настройки'!$C$10:$C$13,4)))))</f>
        <v/>
      </c>
      <c r="H292" s="21">
        <f>IF($G292="","",IF($F292="обещание",'Настройки'!$C$16,IF($C292&gt;='Настройки'!$C$4,IFERROR(INDEX('Настройки'!$D$10:$D$13,MATCH($E292,'Настройки'!$B$10:$B$13,0)),INDEX('Настройки'!$D$10:$D$13,4)),IF('Настройки'!$C$4-$C292&gt;90,'Настройки'!$C$18,IFERROR(INDEX('Настройки'!$D$10:$D$13,MATCH($E292,'Настройки'!$B$10:$B$13,0)),INDEX('Настройки'!$D$10:$D$13,4))*'Настройки'!$C$17))))</f>
        <v/>
      </c>
      <c r="I292" s="22">
        <f>IF($G292="","",$D292*$H292)</f>
        <v/>
      </c>
      <c r="J292" s="23">
        <f>IF(OR($C292="",$D292=""),"",MAX(1,INT(($C292-'Настройки'!$C$4)/7)+1))</f>
        <v/>
      </c>
      <c r="K292" s="23">
        <f>IF($G292="","",INT(($G292-'Настройки'!$C$4)/7)+1)</f>
        <v/>
      </c>
    </row>
    <row r="293">
      <c r="A293" s="2" t="n"/>
      <c r="B293" s="2" t="n"/>
      <c r="C293" s="24" t="n"/>
      <c r="D293" s="25" t="n"/>
      <c r="E293" s="2" t="n"/>
      <c r="F293" s="2" t="n"/>
      <c r="G293" s="20">
        <f>IF(OR($C293="",$D293=""),"",IF($F293="обещание",$C293,IF($C293&gt;='Настройки'!$C$4,$C293+IFERROR(INDEX('Настройки'!$C$10:$C$13,MATCH($E293,'Настройки'!$B$10:$B$13,0)),INDEX('Настройки'!$C$10:$C$13,4)),'Настройки'!$C$4+IFERROR(INDEX('Настройки'!$C$10:$C$13,MATCH($E293,'Настройки'!$B$10:$B$13,0)),INDEX('Настройки'!$C$10:$C$13,4)))))</f>
        <v/>
      </c>
      <c r="H293" s="21">
        <f>IF($G293="","",IF($F293="обещание",'Настройки'!$C$16,IF($C293&gt;='Настройки'!$C$4,IFERROR(INDEX('Настройки'!$D$10:$D$13,MATCH($E293,'Настройки'!$B$10:$B$13,0)),INDEX('Настройки'!$D$10:$D$13,4)),IF('Настройки'!$C$4-$C293&gt;90,'Настройки'!$C$18,IFERROR(INDEX('Настройки'!$D$10:$D$13,MATCH($E293,'Настройки'!$B$10:$B$13,0)),INDEX('Настройки'!$D$10:$D$13,4))*'Настройки'!$C$17))))</f>
        <v/>
      </c>
      <c r="I293" s="22">
        <f>IF($G293="","",$D293*$H293)</f>
        <v/>
      </c>
      <c r="J293" s="23">
        <f>IF(OR($C293="",$D293=""),"",MAX(1,INT(($C293-'Настройки'!$C$4)/7)+1))</f>
        <v/>
      </c>
      <c r="K293" s="23">
        <f>IF($G293="","",INT(($G293-'Настройки'!$C$4)/7)+1)</f>
        <v/>
      </c>
    </row>
    <row r="294">
      <c r="A294" s="2" t="n"/>
      <c r="B294" s="2" t="n"/>
      <c r="C294" s="24" t="n"/>
      <c r="D294" s="25" t="n"/>
      <c r="E294" s="2" t="n"/>
      <c r="F294" s="2" t="n"/>
      <c r="G294" s="20">
        <f>IF(OR($C294="",$D294=""),"",IF($F294="обещание",$C294,IF($C294&gt;='Настройки'!$C$4,$C294+IFERROR(INDEX('Настройки'!$C$10:$C$13,MATCH($E294,'Настройки'!$B$10:$B$13,0)),INDEX('Настройки'!$C$10:$C$13,4)),'Настройки'!$C$4+IFERROR(INDEX('Настройки'!$C$10:$C$13,MATCH($E294,'Настройки'!$B$10:$B$13,0)),INDEX('Настройки'!$C$10:$C$13,4)))))</f>
        <v/>
      </c>
      <c r="H294" s="21">
        <f>IF($G294="","",IF($F294="обещание",'Настройки'!$C$16,IF($C294&gt;='Настройки'!$C$4,IFERROR(INDEX('Настройки'!$D$10:$D$13,MATCH($E294,'Настройки'!$B$10:$B$13,0)),INDEX('Настройки'!$D$10:$D$13,4)),IF('Настройки'!$C$4-$C294&gt;90,'Настройки'!$C$18,IFERROR(INDEX('Настройки'!$D$10:$D$13,MATCH($E294,'Настройки'!$B$10:$B$13,0)),INDEX('Настройки'!$D$10:$D$13,4))*'Настройки'!$C$17))))</f>
        <v/>
      </c>
      <c r="I294" s="22">
        <f>IF($G294="","",$D294*$H294)</f>
        <v/>
      </c>
      <c r="J294" s="23">
        <f>IF(OR($C294="",$D294=""),"",MAX(1,INT(($C294-'Настройки'!$C$4)/7)+1))</f>
        <v/>
      </c>
      <c r="K294" s="23">
        <f>IF($G294="","",INT(($G294-'Настройки'!$C$4)/7)+1)</f>
        <v/>
      </c>
    </row>
    <row r="295">
      <c r="A295" s="2" t="n"/>
      <c r="B295" s="2" t="n"/>
      <c r="C295" s="24" t="n"/>
      <c r="D295" s="25" t="n"/>
      <c r="E295" s="2" t="n"/>
      <c r="F295" s="2" t="n"/>
      <c r="G295" s="20">
        <f>IF(OR($C295="",$D295=""),"",IF($F295="обещание",$C295,IF($C295&gt;='Настройки'!$C$4,$C295+IFERROR(INDEX('Настройки'!$C$10:$C$13,MATCH($E295,'Настройки'!$B$10:$B$13,0)),INDEX('Настройки'!$C$10:$C$13,4)),'Настройки'!$C$4+IFERROR(INDEX('Настройки'!$C$10:$C$13,MATCH($E295,'Настройки'!$B$10:$B$13,0)),INDEX('Настройки'!$C$10:$C$13,4)))))</f>
        <v/>
      </c>
      <c r="H295" s="21">
        <f>IF($G295="","",IF($F295="обещание",'Настройки'!$C$16,IF($C295&gt;='Настройки'!$C$4,IFERROR(INDEX('Настройки'!$D$10:$D$13,MATCH($E295,'Настройки'!$B$10:$B$13,0)),INDEX('Настройки'!$D$10:$D$13,4)),IF('Настройки'!$C$4-$C295&gt;90,'Настройки'!$C$18,IFERROR(INDEX('Настройки'!$D$10:$D$13,MATCH($E295,'Настройки'!$B$10:$B$13,0)),INDEX('Настройки'!$D$10:$D$13,4))*'Настройки'!$C$17))))</f>
        <v/>
      </c>
      <c r="I295" s="22">
        <f>IF($G295="","",$D295*$H295)</f>
        <v/>
      </c>
      <c r="J295" s="23">
        <f>IF(OR($C295="",$D295=""),"",MAX(1,INT(($C295-'Настройки'!$C$4)/7)+1))</f>
        <v/>
      </c>
      <c r="K295" s="23">
        <f>IF($G295="","",INT(($G295-'Настройки'!$C$4)/7)+1)</f>
        <v/>
      </c>
    </row>
    <row r="296">
      <c r="A296" s="2" t="n"/>
      <c r="B296" s="2" t="n"/>
      <c r="C296" s="24" t="n"/>
      <c r="D296" s="25" t="n"/>
      <c r="E296" s="2" t="n"/>
      <c r="F296" s="2" t="n"/>
      <c r="G296" s="20">
        <f>IF(OR($C296="",$D296=""),"",IF($F296="обещание",$C296,IF($C296&gt;='Настройки'!$C$4,$C296+IFERROR(INDEX('Настройки'!$C$10:$C$13,MATCH($E296,'Настройки'!$B$10:$B$13,0)),INDEX('Настройки'!$C$10:$C$13,4)),'Настройки'!$C$4+IFERROR(INDEX('Настройки'!$C$10:$C$13,MATCH($E296,'Настройки'!$B$10:$B$13,0)),INDEX('Настройки'!$C$10:$C$13,4)))))</f>
        <v/>
      </c>
      <c r="H296" s="21">
        <f>IF($G296="","",IF($F296="обещание",'Настройки'!$C$16,IF($C296&gt;='Настройки'!$C$4,IFERROR(INDEX('Настройки'!$D$10:$D$13,MATCH($E296,'Настройки'!$B$10:$B$13,0)),INDEX('Настройки'!$D$10:$D$13,4)),IF('Настройки'!$C$4-$C296&gt;90,'Настройки'!$C$18,IFERROR(INDEX('Настройки'!$D$10:$D$13,MATCH($E296,'Настройки'!$B$10:$B$13,0)),INDEX('Настройки'!$D$10:$D$13,4))*'Настройки'!$C$17))))</f>
        <v/>
      </c>
      <c r="I296" s="22">
        <f>IF($G296="","",$D296*$H296)</f>
        <v/>
      </c>
      <c r="J296" s="23">
        <f>IF(OR($C296="",$D296=""),"",MAX(1,INT(($C296-'Настройки'!$C$4)/7)+1))</f>
        <v/>
      </c>
      <c r="K296" s="23">
        <f>IF($G296="","",INT(($G296-'Настройки'!$C$4)/7)+1)</f>
        <v/>
      </c>
    </row>
    <row r="297">
      <c r="A297" s="2" t="n"/>
      <c r="B297" s="2" t="n"/>
      <c r="C297" s="24" t="n"/>
      <c r="D297" s="25" t="n"/>
      <c r="E297" s="2" t="n"/>
      <c r="F297" s="2" t="n"/>
      <c r="G297" s="20">
        <f>IF(OR($C297="",$D297=""),"",IF($F297="обещание",$C297,IF($C297&gt;='Настройки'!$C$4,$C297+IFERROR(INDEX('Настройки'!$C$10:$C$13,MATCH($E297,'Настройки'!$B$10:$B$13,0)),INDEX('Настройки'!$C$10:$C$13,4)),'Настройки'!$C$4+IFERROR(INDEX('Настройки'!$C$10:$C$13,MATCH($E297,'Настройки'!$B$10:$B$13,0)),INDEX('Настройки'!$C$10:$C$13,4)))))</f>
        <v/>
      </c>
      <c r="H297" s="21">
        <f>IF($G297="","",IF($F297="обещание",'Настройки'!$C$16,IF($C297&gt;='Настройки'!$C$4,IFERROR(INDEX('Настройки'!$D$10:$D$13,MATCH($E297,'Настройки'!$B$10:$B$13,0)),INDEX('Настройки'!$D$10:$D$13,4)),IF('Настройки'!$C$4-$C297&gt;90,'Настройки'!$C$18,IFERROR(INDEX('Настройки'!$D$10:$D$13,MATCH($E297,'Настройки'!$B$10:$B$13,0)),INDEX('Настройки'!$D$10:$D$13,4))*'Настройки'!$C$17))))</f>
        <v/>
      </c>
      <c r="I297" s="22">
        <f>IF($G297="","",$D297*$H297)</f>
        <v/>
      </c>
      <c r="J297" s="23">
        <f>IF(OR($C297="",$D297=""),"",MAX(1,INT(($C297-'Настройки'!$C$4)/7)+1))</f>
        <v/>
      </c>
      <c r="K297" s="23">
        <f>IF($G297="","",INT(($G297-'Настройки'!$C$4)/7)+1)</f>
        <v/>
      </c>
    </row>
    <row r="298">
      <c r="A298" s="2" t="n"/>
      <c r="B298" s="2" t="n"/>
      <c r="C298" s="24" t="n"/>
      <c r="D298" s="25" t="n"/>
      <c r="E298" s="2" t="n"/>
      <c r="F298" s="2" t="n"/>
      <c r="G298" s="20">
        <f>IF(OR($C298="",$D298=""),"",IF($F298="обещание",$C298,IF($C298&gt;='Настройки'!$C$4,$C298+IFERROR(INDEX('Настройки'!$C$10:$C$13,MATCH($E298,'Настройки'!$B$10:$B$13,0)),INDEX('Настройки'!$C$10:$C$13,4)),'Настройки'!$C$4+IFERROR(INDEX('Настройки'!$C$10:$C$13,MATCH($E298,'Настройки'!$B$10:$B$13,0)),INDEX('Настройки'!$C$10:$C$13,4)))))</f>
        <v/>
      </c>
      <c r="H298" s="21">
        <f>IF($G298="","",IF($F298="обещание",'Настройки'!$C$16,IF($C298&gt;='Настройки'!$C$4,IFERROR(INDEX('Настройки'!$D$10:$D$13,MATCH($E298,'Настройки'!$B$10:$B$13,0)),INDEX('Настройки'!$D$10:$D$13,4)),IF('Настройки'!$C$4-$C298&gt;90,'Настройки'!$C$18,IFERROR(INDEX('Настройки'!$D$10:$D$13,MATCH($E298,'Настройки'!$B$10:$B$13,0)),INDEX('Настройки'!$D$10:$D$13,4))*'Настройки'!$C$17))))</f>
        <v/>
      </c>
      <c r="I298" s="22">
        <f>IF($G298="","",$D298*$H298)</f>
        <v/>
      </c>
      <c r="J298" s="23">
        <f>IF(OR($C298="",$D298=""),"",MAX(1,INT(($C298-'Настройки'!$C$4)/7)+1))</f>
        <v/>
      </c>
      <c r="K298" s="23">
        <f>IF($G298="","",INT(($G298-'Настройки'!$C$4)/7)+1)</f>
        <v/>
      </c>
    </row>
    <row r="299">
      <c r="A299" s="2" t="n"/>
      <c r="B299" s="2" t="n"/>
      <c r="C299" s="24" t="n"/>
      <c r="D299" s="25" t="n"/>
      <c r="E299" s="2" t="n"/>
      <c r="F299" s="2" t="n"/>
      <c r="G299" s="20">
        <f>IF(OR($C299="",$D299=""),"",IF($F299="обещание",$C299,IF($C299&gt;='Настройки'!$C$4,$C299+IFERROR(INDEX('Настройки'!$C$10:$C$13,MATCH($E299,'Настройки'!$B$10:$B$13,0)),INDEX('Настройки'!$C$10:$C$13,4)),'Настройки'!$C$4+IFERROR(INDEX('Настройки'!$C$10:$C$13,MATCH($E299,'Настройки'!$B$10:$B$13,0)),INDEX('Настройки'!$C$10:$C$13,4)))))</f>
        <v/>
      </c>
      <c r="H299" s="21">
        <f>IF($G299="","",IF($F299="обещание",'Настройки'!$C$16,IF($C299&gt;='Настройки'!$C$4,IFERROR(INDEX('Настройки'!$D$10:$D$13,MATCH($E299,'Настройки'!$B$10:$B$13,0)),INDEX('Настройки'!$D$10:$D$13,4)),IF('Настройки'!$C$4-$C299&gt;90,'Настройки'!$C$18,IFERROR(INDEX('Настройки'!$D$10:$D$13,MATCH($E299,'Настройки'!$B$10:$B$13,0)),INDEX('Настройки'!$D$10:$D$13,4))*'Настройки'!$C$17))))</f>
        <v/>
      </c>
      <c r="I299" s="22">
        <f>IF($G299="","",$D299*$H299)</f>
        <v/>
      </c>
      <c r="J299" s="23">
        <f>IF(OR($C299="",$D299=""),"",MAX(1,INT(($C299-'Настройки'!$C$4)/7)+1))</f>
        <v/>
      </c>
      <c r="K299" s="23">
        <f>IF($G299="","",INT(($G299-'Настройки'!$C$4)/7)+1)</f>
        <v/>
      </c>
    </row>
    <row r="300">
      <c r="A300" s="2" t="n"/>
      <c r="B300" s="2" t="n"/>
      <c r="C300" s="24" t="n"/>
      <c r="D300" s="25" t="n"/>
      <c r="E300" s="2" t="n"/>
      <c r="F300" s="2" t="n"/>
      <c r="G300" s="20">
        <f>IF(OR($C300="",$D300=""),"",IF($F300="обещание",$C300,IF($C300&gt;='Настройки'!$C$4,$C300+IFERROR(INDEX('Настройки'!$C$10:$C$13,MATCH($E300,'Настройки'!$B$10:$B$13,0)),INDEX('Настройки'!$C$10:$C$13,4)),'Настройки'!$C$4+IFERROR(INDEX('Настройки'!$C$10:$C$13,MATCH($E300,'Настройки'!$B$10:$B$13,0)),INDEX('Настройки'!$C$10:$C$13,4)))))</f>
        <v/>
      </c>
      <c r="H300" s="21">
        <f>IF($G300="","",IF($F300="обещание",'Настройки'!$C$16,IF($C300&gt;='Настройки'!$C$4,IFERROR(INDEX('Настройки'!$D$10:$D$13,MATCH($E300,'Настройки'!$B$10:$B$13,0)),INDEX('Настройки'!$D$10:$D$13,4)),IF('Настройки'!$C$4-$C300&gt;90,'Настройки'!$C$18,IFERROR(INDEX('Настройки'!$D$10:$D$13,MATCH($E300,'Настройки'!$B$10:$B$13,0)),INDEX('Настройки'!$D$10:$D$13,4))*'Настройки'!$C$17))))</f>
        <v/>
      </c>
      <c r="I300" s="22">
        <f>IF($G300="","",$D300*$H300)</f>
        <v/>
      </c>
      <c r="J300" s="23">
        <f>IF(OR($C300="",$D300=""),"",MAX(1,INT(($C300-'Настройки'!$C$4)/7)+1))</f>
        <v/>
      </c>
      <c r="K300" s="23">
        <f>IF($G300="","",INT(($G300-'Настройки'!$C$4)/7)+1)</f>
        <v/>
      </c>
    </row>
    <row r="301">
      <c r="A301" s="2" t="n"/>
      <c r="B301" s="2" t="n"/>
      <c r="C301" s="24" t="n"/>
      <c r="D301" s="25" t="n"/>
      <c r="E301" s="2" t="n"/>
      <c r="F301" s="2" t="n"/>
      <c r="G301" s="20">
        <f>IF(OR($C301="",$D301=""),"",IF($F301="обещание",$C301,IF($C301&gt;='Настройки'!$C$4,$C301+IFERROR(INDEX('Настройки'!$C$10:$C$13,MATCH($E301,'Настройки'!$B$10:$B$13,0)),INDEX('Настройки'!$C$10:$C$13,4)),'Настройки'!$C$4+IFERROR(INDEX('Настройки'!$C$10:$C$13,MATCH($E301,'Настройки'!$B$10:$B$13,0)),INDEX('Настройки'!$C$10:$C$13,4)))))</f>
        <v/>
      </c>
      <c r="H301" s="21">
        <f>IF($G301="","",IF($F301="обещание",'Настройки'!$C$16,IF($C301&gt;='Настройки'!$C$4,IFERROR(INDEX('Настройки'!$D$10:$D$13,MATCH($E301,'Настройки'!$B$10:$B$13,0)),INDEX('Настройки'!$D$10:$D$13,4)),IF('Настройки'!$C$4-$C301&gt;90,'Настройки'!$C$18,IFERROR(INDEX('Настройки'!$D$10:$D$13,MATCH($E301,'Настройки'!$B$10:$B$13,0)),INDEX('Настройки'!$D$10:$D$13,4))*'Настройки'!$C$17))))</f>
        <v/>
      </c>
      <c r="I301" s="22">
        <f>IF($G301="","",$D301*$H301)</f>
        <v/>
      </c>
      <c r="J301" s="23">
        <f>IF(OR($C301="",$D301=""),"",MAX(1,INT(($C301-'Настройки'!$C$4)/7)+1))</f>
        <v/>
      </c>
      <c r="K301" s="23">
        <f>IF($G301="","",INT(($G301-'Настройки'!$C$4)/7)+1)</f>
        <v/>
      </c>
    </row>
    <row r="302">
      <c r="A302" s="2" t="n"/>
      <c r="B302" s="2" t="n"/>
      <c r="C302" s="24" t="n"/>
      <c r="D302" s="25" t="n"/>
      <c r="E302" s="2" t="n"/>
      <c r="F302" s="2" t="n"/>
      <c r="G302" s="20">
        <f>IF(OR($C302="",$D302=""),"",IF($F302="обещание",$C302,IF($C302&gt;='Настройки'!$C$4,$C302+IFERROR(INDEX('Настройки'!$C$10:$C$13,MATCH($E302,'Настройки'!$B$10:$B$13,0)),INDEX('Настройки'!$C$10:$C$13,4)),'Настройки'!$C$4+IFERROR(INDEX('Настройки'!$C$10:$C$13,MATCH($E302,'Настройки'!$B$10:$B$13,0)),INDEX('Настройки'!$C$10:$C$13,4)))))</f>
        <v/>
      </c>
      <c r="H302" s="21">
        <f>IF($G302="","",IF($F302="обещание",'Настройки'!$C$16,IF($C302&gt;='Настройки'!$C$4,IFERROR(INDEX('Настройки'!$D$10:$D$13,MATCH($E302,'Настройки'!$B$10:$B$13,0)),INDEX('Настройки'!$D$10:$D$13,4)),IF('Настройки'!$C$4-$C302&gt;90,'Настройки'!$C$18,IFERROR(INDEX('Настройки'!$D$10:$D$13,MATCH($E302,'Настройки'!$B$10:$B$13,0)),INDEX('Настройки'!$D$10:$D$13,4))*'Настройки'!$C$17))))</f>
        <v/>
      </c>
      <c r="I302" s="22">
        <f>IF($G302="","",$D302*$H302)</f>
        <v/>
      </c>
      <c r="J302" s="23">
        <f>IF(OR($C302="",$D302=""),"",MAX(1,INT(($C302-'Настройки'!$C$4)/7)+1))</f>
        <v/>
      </c>
      <c r="K302" s="23">
        <f>IF($G302="","",INT(($G302-'Настройки'!$C$4)/7)+1)</f>
        <v/>
      </c>
    </row>
    <row r="303">
      <c r="A303" s="2" t="n"/>
      <c r="B303" s="2" t="n"/>
      <c r="C303" s="24" t="n"/>
      <c r="D303" s="25" t="n"/>
      <c r="E303" s="2" t="n"/>
      <c r="F303" s="2" t="n"/>
      <c r="G303" s="20">
        <f>IF(OR($C303="",$D303=""),"",IF($F303="обещание",$C303,IF($C303&gt;='Настройки'!$C$4,$C303+IFERROR(INDEX('Настройки'!$C$10:$C$13,MATCH($E303,'Настройки'!$B$10:$B$13,0)),INDEX('Настройки'!$C$10:$C$13,4)),'Настройки'!$C$4+IFERROR(INDEX('Настройки'!$C$10:$C$13,MATCH($E303,'Настройки'!$B$10:$B$13,0)),INDEX('Настройки'!$C$10:$C$13,4)))))</f>
        <v/>
      </c>
      <c r="H303" s="21">
        <f>IF($G303="","",IF($F303="обещание",'Настройки'!$C$16,IF($C303&gt;='Настройки'!$C$4,IFERROR(INDEX('Настройки'!$D$10:$D$13,MATCH($E303,'Настройки'!$B$10:$B$13,0)),INDEX('Настройки'!$D$10:$D$13,4)),IF('Настройки'!$C$4-$C303&gt;90,'Настройки'!$C$18,IFERROR(INDEX('Настройки'!$D$10:$D$13,MATCH($E303,'Настройки'!$B$10:$B$13,0)),INDEX('Настройки'!$D$10:$D$13,4))*'Настройки'!$C$17))))</f>
        <v/>
      </c>
      <c r="I303" s="22">
        <f>IF($G303="","",$D303*$H303)</f>
        <v/>
      </c>
      <c r="J303" s="23">
        <f>IF(OR($C303="",$D303=""),"",MAX(1,INT(($C303-'Настройки'!$C$4)/7)+1))</f>
        <v/>
      </c>
      <c r="K303" s="23">
        <f>IF($G303="","",INT(($G303-'Настройки'!$C$4)/7)+1)</f>
        <v/>
      </c>
    </row>
    <row r="304">
      <c r="A304" s="2" t="n"/>
      <c r="B304" s="2" t="n"/>
      <c r="C304" s="24" t="n"/>
      <c r="D304" s="25" t="n"/>
      <c r="E304" s="2" t="n"/>
      <c r="F304" s="2" t="n"/>
      <c r="G304" s="20">
        <f>IF(OR($C304="",$D304=""),"",IF($F304="обещание",$C304,IF($C304&gt;='Настройки'!$C$4,$C304+IFERROR(INDEX('Настройки'!$C$10:$C$13,MATCH($E304,'Настройки'!$B$10:$B$13,0)),INDEX('Настройки'!$C$10:$C$13,4)),'Настройки'!$C$4+IFERROR(INDEX('Настройки'!$C$10:$C$13,MATCH($E304,'Настройки'!$B$10:$B$13,0)),INDEX('Настройки'!$C$10:$C$13,4)))))</f>
        <v/>
      </c>
      <c r="H304" s="21">
        <f>IF($G304="","",IF($F304="обещание",'Настройки'!$C$16,IF($C304&gt;='Настройки'!$C$4,IFERROR(INDEX('Настройки'!$D$10:$D$13,MATCH($E304,'Настройки'!$B$10:$B$13,0)),INDEX('Настройки'!$D$10:$D$13,4)),IF('Настройки'!$C$4-$C304&gt;90,'Настройки'!$C$18,IFERROR(INDEX('Настройки'!$D$10:$D$13,MATCH($E304,'Настройки'!$B$10:$B$13,0)),INDEX('Настройки'!$D$10:$D$13,4))*'Настройки'!$C$17))))</f>
        <v/>
      </c>
      <c r="I304" s="22">
        <f>IF($G304="","",$D304*$H304)</f>
        <v/>
      </c>
      <c r="J304" s="23">
        <f>IF(OR($C304="",$D304=""),"",MAX(1,INT(($C304-'Настройки'!$C$4)/7)+1))</f>
        <v/>
      </c>
      <c r="K304" s="23">
        <f>IF($G304="","",INT(($G304-'Настройки'!$C$4)/7)+1)</f>
        <v/>
      </c>
    </row>
    <row r="305">
      <c r="A305" s="2" t="n"/>
      <c r="B305" s="2" t="n"/>
      <c r="C305" s="24" t="n"/>
      <c r="D305" s="25" t="n"/>
      <c r="E305" s="2" t="n"/>
      <c r="F305" s="2" t="n"/>
      <c r="G305" s="20">
        <f>IF(OR($C305="",$D305=""),"",IF($F305="обещание",$C305,IF($C305&gt;='Настройки'!$C$4,$C305+IFERROR(INDEX('Настройки'!$C$10:$C$13,MATCH($E305,'Настройки'!$B$10:$B$13,0)),INDEX('Настройки'!$C$10:$C$13,4)),'Настройки'!$C$4+IFERROR(INDEX('Настройки'!$C$10:$C$13,MATCH($E305,'Настройки'!$B$10:$B$13,0)),INDEX('Настройки'!$C$10:$C$13,4)))))</f>
        <v/>
      </c>
      <c r="H305" s="21">
        <f>IF($G305="","",IF($F305="обещание",'Настройки'!$C$16,IF($C305&gt;='Настройки'!$C$4,IFERROR(INDEX('Настройки'!$D$10:$D$13,MATCH($E305,'Настройки'!$B$10:$B$13,0)),INDEX('Настройки'!$D$10:$D$13,4)),IF('Настройки'!$C$4-$C305&gt;90,'Настройки'!$C$18,IFERROR(INDEX('Настройки'!$D$10:$D$13,MATCH($E305,'Настройки'!$B$10:$B$13,0)),INDEX('Настройки'!$D$10:$D$13,4))*'Настройки'!$C$17))))</f>
        <v/>
      </c>
      <c r="I305" s="22">
        <f>IF($G305="","",$D305*$H305)</f>
        <v/>
      </c>
      <c r="J305" s="23">
        <f>IF(OR($C305="",$D305=""),"",MAX(1,INT(($C305-'Настройки'!$C$4)/7)+1))</f>
        <v/>
      </c>
      <c r="K305" s="23">
        <f>IF($G305="","",INT(($G305-'Настройки'!$C$4)/7)+1)</f>
        <v/>
      </c>
    </row>
  </sheetData>
  <autoFilter ref="A5:K305"/>
  <dataValidations count="2">
    <dataValidation sqref="E6:E305" showDropDown="0" showInputMessage="0" showErrorMessage="0" allowBlank="1" type="list">
      <formula1>"A,B,C,Н"</formula1>
    </dataValidation>
    <dataValidation sqref="F6:F305" showDropDown="0" showInputMessage="0" showErrorMessage="0" allowBlank="1" type="list">
      <formula1>"срок,обещание"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8" customWidth="1" min="2" max="2"/>
    <col width="14" customWidth="1" min="3" max="3"/>
    <col width="15" customWidth="1" min="4" max="4"/>
    <col width="14" customWidth="1" min="5" max="5"/>
    <col width="9" customWidth="1" min="6" max="6"/>
  </cols>
  <sheetData>
    <row r="1">
      <c r="A1" s="1" t="inlineStr">
        <is>
          <t>Платежи: поставщики, зарплата, налоги, аренда, кредиты</t>
        </is>
      </c>
      <c r="B1" s="2" t="n"/>
      <c r="C1" s="2" t="n"/>
      <c r="D1" s="2" t="n"/>
      <c r="E1" s="2" t="n"/>
      <c r="F1" s="2" t="n"/>
    </row>
    <row r="2">
      <c r="A2" s="3" t="inlineStr">
        <is>
          <t>Одна строка — один платёж. Обязательные — те, что нельзя сдвинуть: налоги, зарплата, кредит. Поставщикам переносы обсуждайте заранее, до срока.</t>
        </is>
      </c>
      <c r="B2" s="2" t="n"/>
      <c r="C2" s="2" t="n"/>
      <c r="D2" s="2" t="n"/>
      <c r="E2" s="2" t="n"/>
      <c r="F2" s="2" t="n"/>
    </row>
    <row r="3">
      <c r="A3" s="4" t="inlineStr">
        <is>
          <t>ПРИМЕР: строки 6–27 заполнены условными данными. Удалите их (колонки A–E) и впишите свои платежи.</t>
        </is>
      </c>
      <c r="B3" s="2" t="n"/>
      <c r="C3" s="2" t="n"/>
      <c r="D3" s="2" t="n"/>
      <c r="E3" s="2" t="n"/>
      <c r="F3" s="2" t="n"/>
    </row>
    <row r="4">
      <c r="A4" s="2" t="n"/>
      <c r="B4" s="2" t="n"/>
      <c r="C4" s="2" t="n"/>
      <c r="D4" s="2" t="n"/>
      <c r="E4" s="2" t="n"/>
      <c r="F4" s="2" t="n"/>
    </row>
    <row r="5" ht="30" customHeight="1">
      <c r="A5" s="16" t="inlineStr">
        <is>
          <t>Статья</t>
        </is>
      </c>
      <c r="B5" s="16" t="inlineStr">
        <is>
          <t>Кому / за что</t>
        </is>
      </c>
      <c r="C5" s="16" t="inlineStr">
        <is>
          <t>Дата платежа</t>
        </is>
      </c>
      <c r="D5" s="16" t="inlineStr">
        <is>
          <t>Сумма, ₸</t>
        </is>
      </c>
      <c r="E5" s="16" t="inlineStr">
        <is>
          <t>Обязательный (да/нет)</t>
        </is>
      </c>
      <c r="F5" s="16" t="inlineStr">
        <is>
          <t>Неделя</t>
        </is>
      </c>
    </row>
    <row r="6">
      <c r="A6" s="17" t="inlineStr">
        <is>
          <t>Аренда</t>
        </is>
      </c>
      <c r="B6" s="17" t="inlineStr">
        <is>
          <t>Аренда склада, октябрь</t>
        </is>
      </c>
      <c r="C6" s="18" t="n">
        <v>46300</v>
      </c>
      <c r="D6" s="19" t="n">
        <v>450000</v>
      </c>
      <c r="E6" s="17" t="inlineStr">
        <is>
          <t>да</t>
        </is>
      </c>
      <c r="F6" s="23">
        <f>IF(OR($C6="",$D6=""),"",MAX(1,INT(($C6-'Настройки'!$C$4)/7)+1))</f>
        <v/>
      </c>
    </row>
    <row r="7">
      <c r="A7" s="17" t="inlineStr">
        <is>
          <t>Поставщики</t>
        </is>
      </c>
      <c r="B7" s="17" t="inlineStr">
        <is>
          <t>ТОО «Дала Импорт»</t>
        </is>
      </c>
      <c r="C7" s="18" t="n">
        <v>46302</v>
      </c>
      <c r="D7" s="19" t="n">
        <v>2800000</v>
      </c>
      <c r="E7" s="17" t="inlineStr">
        <is>
          <t>нет</t>
        </is>
      </c>
      <c r="F7" s="23">
        <f>IF(OR($C7="",$D7=""),"",MAX(1,INT(($C7-'Настройки'!$C$4)/7)+1))</f>
        <v/>
      </c>
    </row>
    <row r="8">
      <c r="A8" s="17" t="inlineStr">
        <is>
          <t>Зарплата</t>
        </is>
      </c>
      <c r="B8" s="17" t="inlineStr">
        <is>
          <t>Зарплата за сентябрь</t>
        </is>
      </c>
      <c r="C8" s="18" t="n">
        <v>46304</v>
      </c>
      <c r="D8" s="19" t="n">
        <v>1900000</v>
      </c>
      <c r="E8" s="17" t="inlineStr">
        <is>
          <t>да</t>
        </is>
      </c>
      <c r="F8" s="23">
        <f>IF(OR($C8="",$D8=""),"",MAX(1,INT(($C8-'Настройки'!$C$4)/7)+1))</f>
        <v/>
      </c>
    </row>
    <row r="9">
      <c r="A9" s="17" t="inlineStr">
        <is>
          <t>Кредит</t>
        </is>
      </c>
      <c r="B9" s="17" t="inlineStr">
        <is>
          <t>Погашение кредита</t>
        </is>
      </c>
      <c r="C9" s="18" t="n">
        <v>46310</v>
      </c>
      <c r="D9" s="19" t="n">
        <v>700000</v>
      </c>
      <c r="E9" s="17" t="inlineStr">
        <is>
          <t>да</t>
        </is>
      </c>
      <c r="F9" s="23">
        <f>IF(OR($C9="",$D9=""),"",MAX(1,INT(($C9-'Настройки'!$C$4)/7)+1))</f>
        <v/>
      </c>
    </row>
    <row r="10">
      <c r="A10" s="17" t="inlineStr">
        <is>
          <t>Поставщики</t>
        </is>
      </c>
      <c r="B10" s="17" t="inlineStr">
        <is>
          <t>ТОО «Тобыл Пак»</t>
        </is>
      </c>
      <c r="C10" s="18" t="n">
        <v>46316</v>
      </c>
      <c r="D10" s="19" t="n">
        <v>1200000</v>
      </c>
      <c r="E10" s="17" t="inlineStr">
        <is>
          <t>нет</t>
        </is>
      </c>
      <c r="F10" s="23">
        <f>IF(OR($C10="",$D10=""),"",MAX(1,INT(($C10-'Настройки'!$C$4)/7)+1))</f>
        <v/>
      </c>
    </row>
    <row r="11">
      <c r="A11" s="17" t="inlineStr">
        <is>
          <t>Зарплата</t>
        </is>
      </c>
      <c r="B11" s="17" t="inlineStr">
        <is>
          <t>Аванс по зарплате</t>
        </is>
      </c>
      <c r="C11" s="18" t="n">
        <v>46318</v>
      </c>
      <c r="D11" s="19" t="n">
        <v>900000</v>
      </c>
      <c r="E11" s="17" t="inlineStr">
        <is>
          <t>да</t>
        </is>
      </c>
      <c r="F11" s="23">
        <f>IF(OR($C11="",$D11=""),"",MAX(1,INT(($C11-'Настройки'!$C$4)/7)+1))</f>
        <v/>
      </c>
    </row>
    <row r="12">
      <c r="A12" s="17" t="inlineStr">
        <is>
          <t>Налоги</t>
        </is>
      </c>
      <c r="B12" s="17" t="inlineStr">
        <is>
          <t>ИПН и социальный налог за сентябрь</t>
        </is>
      </c>
      <c r="C12" s="18" t="n">
        <v>46318</v>
      </c>
      <c r="D12" s="19" t="n">
        <v>620000</v>
      </c>
      <c r="E12" s="17" t="inlineStr">
        <is>
          <t>да</t>
        </is>
      </c>
      <c r="F12" s="23">
        <f>IF(OR($C12="",$D12=""),"",MAX(1,INT(($C12-'Настройки'!$C$4)/7)+1))</f>
        <v/>
      </c>
    </row>
    <row r="13">
      <c r="A13" s="17" t="inlineStr">
        <is>
          <t>Поставщики</t>
        </is>
      </c>
      <c r="B13" s="17" t="inlineStr">
        <is>
          <t>ТОО «Дала Импорт»</t>
        </is>
      </c>
      <c r="C13" s="18" t="n">
        <v>46330</v>
      </c>
      <c r="D13" s="19" t="n">
        <v>3100000</v>
      </c>
      <c r="E13" s="17" t="inlineStr">
        <is>
          <t>нет</t>
        </is>
      </c>
      <c r="F13" s="23">
        <f>IF(OR($C13="",$D13=""),"",MAX(1,INT(($C13-'Настройки'!$C$4)/7)+1))</f>
        <v/>
      </c>
    </row>
    <row r="14">
      <c r="A14" s="17" t="inlineStr">
        <is>
          <t>Аренда</t>
        </is>
      </c>
      <c r="B14" s="17" t="inlineStr">
        <is>
          <t>Аренда склада, ноябрь</t>
        </is>
      </c>
      <c r="C14" s="18" t="n">
        <v>46331</v>
      </c>
      <c r="D14" s="19" t="n">
        <v>450000</v>
      </c>
      <c r="E14" s="17" t="inlineStr">
        <is>
          <t>да</t>
        </is>
      </c>
      <c r="F14" s="23">
        <f>IF(OR($C14="",$D14=""),"",MAX(1,INT(($C14-'Настройки'!$C$4)/7)+1))</f>
        <v/>
      </c>
    </row>
    <row r="15">
      <c r="A15" s="17" t="inlineStr">
        <is>
          <t>Зарплата</t>
        </is>
      </c>
      <c r="B15" s="17" t="inlineStr">
        <is>
          <t>Зарплата за октябрь</t>
        </is>
      </c>
      <c r="C15" s="18" t="n">
        <v>46335</v>
      </c>
      <c r="D15" s="19" t="n">
        <v>1900000</v>
      </c>
      <c r="E15" s="17" t="inlineStr">
        <is>
          <t>да</t>
        </is>
      </c>
      <c r="F15" s="23">
        <f>IF(OR($C15="",$D15=""),"",MAX(1,INT(($C15-'Настройки'!$C$4)/7)+1))</f>
        <v/>
      </c>
    </row>
    <row r="16">
      <c r="A16" s="17" t="inlineStr">
        <is>
          <t>Кредит</t>
        </is>
      </c>
      <c r="B16" s="17" t="inlineStr">
        <is>
          <t>Погашение кредита</t>
        </is>
      </c>
      <c r="C16" s="18" t="n">
        <v>46342</v>
      </c>
      <c r="D16" s="19" t="n">
        <v>700000</v>
      </c>
      <c r="E16" s="17" t="inlineStr">
        <is>
          <t>да</t>
        </is>
      </c>
      <c r="F16" s="23">
        <f>IF(OR($C16="",$D16=""),"",MAX(1,INT(($C16-'Настройки'!$C$4)/7)+1))</f>
        <v/>
      </c>
    </row>
    <row r="17">
      <c r="A17" s="17" t="inlineStr">
        <is>
          <t>Поставщики</t>
        </is>
      </c>
      <c r="B17" s="17" t="inlineStr">
        <is>
          <t>ТОО «Тобыл Пак»</t>
        </is>
      </c>
      <c r="C17" s="18" t="n">
        <v>46344</v>
      </c>
      <c r="D17" s="19" t="n">
        <v>1300000</v>
      </c>
      <c r="E17" s="17" t="inlineStr">
        <is>
          <t>нет</t>
        </is>
      </c>
      <c r="F17" s="23">
        <f>IF(OR($C17="",$D17=""),"",MAX(1,INT(($C17-'Настройки'!$C$4)/7)+1))</f>
        <v/>
      </c>
    </row>
    <row r="18">
      <c r="A18" s="17" t="inlineStr">
        <is>
          <t>Зарплата</t>
        </is>
      </c>
      <c r="B18" s="17" t="inlineStr">
        <is>
          <t>Аванс по зарплате</t>
        </is>
      </c>
      <c r="C18" s="18" t="n">
        <v>46349</v>
      </c>
      <c r="D18" s="19" t="n">
        <v>900000</v>
      </c>
      <c r="E18" s="17" t="inlineStr">
        <is>
          <t>да</t>
        </is>
      </c>
      <c r="F18" s="23">
        <f>IF(OR($C18="",$D18=""),"",MAX(1,INT(($C18-'Настройки'!$C$4)/7)+1))</f>
        <v/>
      </c>
    </row>
    <row r="19">
      <c r="A19" s="17" t="inlineStr">
        <is>
          <t>Налоги</t>
        </is>
      </c>
      <c r="B19" s="17" t="inlineStr">
        <is>
          <t>НДС за III квартал</t>
        </is>
      </c>
      <c r="C19" s="18" t="n">
        <v>46351</v>
      </c>
      <c r="D19" s="19" t="n">
        <v>1450000</v>
      </c>
      <c r="E19" s="17" t="inlineStr">
        <is>
          <t>да</t>
        </is>
      </c>
      <c r="F19" s="23">
        <f>IF(OR($C19="",$D19=""),"",MAX(1,INT(($C19-'Настройки'!$C$4)/7)+1))</f>
        <v/>
      </c>
    </row>
    <row r="20">
      <c r="A20" s="17" t="inlineStr">
        <is>
          <t>Налоги</t>
        </is>
      </c>
      <c r="B20" s="17" t="inlineStr">
        <is>
          <t>ИПН и социальный налог за октябрь</t>
        </is>
      </c>
      <c r="C20" s="18" t="n">
        <v>46351</v>
      </c>
      <c r="D20" s="19" t="n">
        <v>620000</v>
      </c>
      <c r="E20" s="17" t="inlineStr">
        <is>
          <t>да</t>
        </is>
      </c>
      <c r="F20" s="23">
        <f>IF(OR($C20="",$D20=""),"",MAX(1,INT(($C20-'Настройки'!$C$4)/7)+1))</f>
        <v/>
      </c>
    </row>
    <row r="21">
      <c r="A21" s="17" t="inlineStr">
        <is>
          <t>Поставщики</t>
        </is>
      </c>
      <c r="B21" s="17" t="inlineStr">
        <is>
          <t>ТОО «Дала Импорт»</t>
        </is>
      </c>
      <c r="C21" s="18" t="n">
        <v>46358</v>
      </c>
      <c r="D21" s="19" t="n">
        <v>2900000</v>
      </c>
      <c r="E21" s="17" t="inlineStr">
        <is>
          <t>нет</t>
        </is>
      </c>
      <c r="F21" s="23">
        <f>IF(OR($C21="",$D21=""),"",MAX(1,INT(($C21-'Настройки'!$C$4)/7)+1))</f>
        <v/>
      </c>
    </row>
    <row r="22">
      <c r="A22" s="17" t="inlineStr">
        <is>
          <t>Аренда</t>
        </is>
      </c>
      <c r="B22" s="17" t="inlineStr">
        <is>
          <t>Аренда склада, декабрь</t>
        </is>
      </c>
      <c r="C22" s="18" t="n">
        <v>46363</v>
      </c>
      <c r="D22" s="19" t="n">
        <v>450000</v>
      </c>
      <c r="E22" s="17" t="inlineStr">
        <is>
          <t>да</t>
        </is>
      </c>
      <c r="F22" s="23">
        <f>IF(OR($C22="",$D22=""),"",MAX(1,INT(($C22-'Настройки'!$C$4)/7)+1))</f>
        <v/>
      </c>
    </row>
    <row r="23">
      <c r="A23" s="17" t="inlineStr">
        <is>
          <t>Зарплата</t>
        </is>
      </c>
      <c r="B23" s="17" t="inlineStr">
        <is>
          <t>Зарплата за ноябрь</t>
        </is>
      </c>
      <c r="C23" s="18" t="n">
        <v>46365</v>
      </c>
      <c r="D23" s="19" t="n">
        <v>1900000</v>
      </c>
      <c r="E23" s="17" t="inlineStr">
        <is>
          <t>да</t>
        </is>
      </c>
      <c r="F23" s="23">
        <f>IF(OR($C23="",$D23=""),"",MAX(1,INT(($C23-'Настройки'!$C$4)/7)+1))</f>
        <v/>
      </c>
    </row>
    <row r="24">
      <c r="A24" s="17" t="inlineStr">
        <is>
          <t>Кредит</t>
        </is>
      </c>
      <c r="B24" s="17" t="inlineStr">
        <is>
          <t>Погашение кредита</t>
        </is>
      </c>
      <c r="C24" s="18" t="n">
        <v>46371</v>
      </c>
      <c r="D24" s="19" t="n">
        <v>700000</v>
      </c>
      <c r="E24" s="17" t="inlineStr">
        <is>
          <t>да</t>
        </is>
      </c>
      <c r="F24" s="23">
        <f>IF(OR($C24="",$D24=""),"",MAX(1,INT(($C24-'Настройки'!$C$4)/7)+1))</f>
        <v/>
      </c>
    </row>
    <row r="25">
      <c r="A25" s="17" t="inlineStr">
        <is>
          <t>Поставщики</t>
        </is>
      </c>
      <c r="B25" s="17" t="inlineStr">
        <is>
          <t>ТОО «Тобыл Пак»</t>
        </is>
      </c>
      <c r="C25" s="18" t="n">
        <v>46372</v>
      </c>
      <c r="D25" s="19" t="n">
        <v>1200000</v>
      </c>
      <c r="E25" s="17" t="inlineStr">
        <is>
          <t>нет</t>
        </is>
      </c>
      <c r="F25" s="23">
        <f>IF(OR($C25="",$D25=""),"",MAX(1,INT(($C25-'Настройки'!$C$4)/7)+1))</f>
        <v/>
      </c>
    </row>
    <row r="26">
      <c r="A26" s="17" t="inlineStr">
        <is>
          <t>Зарплата</t>
        </is>
      </c>
      <c r="B26" s="17" t="inlineStr">
        <is>
          <t>Аванс по зарплате</t>
        </is>
      </c>
      <c r="C26" s="18" t="n">
        <v>46379</v>
      </c>
      <c r="D26" s="19" t="n">
        <v>900000</v>
      </c>
      <c r="E26" s="17" t="inlineStr">
        <is>
          <t>да</t>
        </is>
      </c>
      <c r="F26" s="23">
        <f>IF(OR($C26="",$D26=""),"",MAX(1,INT(($C26-'Настройки'!$C$4)/7)+1))</f>
        <v/>
      </c>
    </row>
    <row r="27">
      <c r="A27" s="17" t="inlineStr">
        <is>
          <t>Налоги</t>
        </is>
      </c>
      <c r="B27" s="17" t="inlineStr">
        <is>
          <t>ИПН и социальный налог за ноябрь</t>
        </is>
      </c>
      <c r="C27" s="18" t="n">
        <v>46381</v>
      </c>
      <c r="D27" s="19" t="n">
        <v>620000</v>
      </c>
      <c r="E27" s="17" t="inlineStr">
        <is>
          <t>да</t>
        </is>
      </c>
      <c r="F27" s="23">
        <f>IF(OR($C27="",$D27=""),"",MAX(1,INT(($C27-'Настройки'!$C$4)/7)+1))</f>
        <v/>
      </c>
    </row>
    <row r="28">
      <c r="A28" s="2" t="n"/>
      <c r="B28" s="2" t="n"/>
      <c r="C28" s="24" t="n"/>
      <c r="D28" s="25" t="n"/>
      <c r="E28" s="2" t="n"/>
      <c r="F28" s="23">
        <f>IF(OR($C28="",$D28=""),"",MAX(1,INT(($C28-'Настройки'!$C$4)/7)+1))</f>
        <v/>
      </c>
    </row>
    <row r="29">
      <c r="A29" s="2" t="n"/>
      <c r="B29" s="2" t="n"/>
      <c r="C29" s="24" t="n"/>
      <c r="D29" s="25" t="n"/>
      <c r="E29" s="2" t="n"/>
      <c r="F29" s="23">
        <f>IF(OR($C29="",$D29=""),"",MAX(1,INT(($C29-'Настройки'!$C$4)/7)+1))</f>
        <v/>
      </c>
    </row>
    <row r="30">
      <c r="A30" s="2" t="n"/>
      <c r="B30" s="2" t="n"/>
      <c r="C30" s="24" t="n"/>
      <c r="D30" s="25" t="n"/>
      <c r="E30" s="2" t="n"/>
      <c r="F30" s="23">
        <f>IF(OR($C30="",$D30=""),"",MAX(1,INT(($C30-'Настройки'!$C$4)/7)+1))</f>
        <v/>
      </c>
    </row>
    <row r="31">
      <c r="A31" s="2" t="n"/>
      <c r="B31" s="2" t="n"/>
      <c r="C31" s="24" t="n"/>
      <c r="D31" s="25" t="n"/>
      <c r="E31" s="2" t="n"/>
      <c r="F31" s="23">
        <f>IF(OR($C31="",$D31=""),"",MAX(1,INT(($C31-'Настройки'!$C$4)/7)+1))</f>
        <v/>
      </c>
    </row>
    <row r="32">
      <c r="A32" s="2" t="n"/>
      <c r="B32" s="2" t="n"/>
      <c r="C32" s="24" t="n"/>
      <c r="D32" s="25" t="n"/>
      <c r="E32" s="2" t="n"/>
      <c r="F32" s="23">
        <f>IF(OR($C32="",$D32=""),"",MAX(1,INT(($C32-'Настройки'!$C$4)/7)+1))</f>
        <v/>
      </c>
    </row>
    <row r="33">
      <c r="A33" s="2" t="n"/>
      <c r="B33" s="2" t="n"/>
      <c r="C33" s="24" t="n"/>
      <c r="D33" s="25" t="n"/>
      <c r="E33" s="2" t="n"/>
      <c r="F33" s="23">
        <f>IF(OR($C33="",$D33=""),"",MAX(1,INT(($C33-'Настройки'!$C$4)/7)+1))</f>
        <v/>
      </c>
    </row>
    <row r="34">
      <c r="A34" s="2" t="n"/>
      <c r="B34" s="2" t="n"/>
      <c r="C34" s="24" t="n"/>
      <c r="D34" s="25" t="n"/>
      <c r="E34" s="2" t="n"/>
      <c r="F34" s="23">
        <f>IF(OR($C34="",$D34=""),"",MAX(1,INT(($C34-'Настройки'!$C$4)/7)+1))</f>
        <v/>
      </c>
    </row>
    <row r="35">
      <c r="A35" s="2" t="n"/>
      <c r="B35" s="2" t="n"/>
      <c r="C35" s="24" t="n"/>
      <c r="D35" s="25" t="n"/>
      <c r="E35" s="2" t="n"/>
      <c r="F35" s="23">
        <f>IF(OR($C35="",$D35=""),"",MAX(1,INT(($C35-'Настройки'!$C$4)/7)+1))</f>
        <v/>
      </c>
    </row>
    <row r="36">
      <c r="A36" s="2" t="n"/>
      <c r="B36" s="2" t="n"/>
      <c r="C36" s="24" t="n"/>
      <c r="D36" s="25" t="n"/>
      <c r="E36" s="2" t="n"/>
      <c r="F36" s="23">
        <f>IF(OR($C36="",$D36=""),"",MAX(1,INT(($C36-'Настройки'!$C$4)/7)+1))</f>
        <v/>
      </c>
    </row>
    <row r="37">
      <c r="A37" s="2" t="n"/>
      <c r="B37" s="2" t="n"/>
      <c r="C37" s="24" t="n"/>
      <c r="D37" s="25" t="n"/>
      <c r="E37" s="2" t="n"/>
      <c r="F37" s="23">
        <f>IF(OR($C37="",$D37=""),"",MAX(1,INT(($C37-'Настройки'!$C$4)/7)+1))</f>
        <v/>
      </c>
    </row>
    <row r="38">
      <c r="A38" s="2" t="n"/>
      <c r="B38" s="2" t="n"/>
      <c r="C38" s="24" t="n"/>
      <c r="D38" s="25" t="n"/>
      <c r="E38" s="2" t="n"/>
      <c r="F38" s="23">
        <f>IF(OR($C38="",$D38=""),"",MAX(1,INT(($C38-'Настройки'!$C$4)/7)+1))</f>
        <v/>
      </c>
    </row>
    <row r="39">
      <c r="A39" s="2" t="n"/>
      <c r="B39" s="2" t="n"/>
      <c r="C39" s="24" t="n"/>
      <c r="D39" s="25" t="n"/>
      <c r="E39" s="2" t="n"/>
      <c r="F39" s="23">
        <f>IF(OR($C39="",$D39=""),"",MAX(1,INT(($C39-'Настройки'!$C$4)/7)+1))</f>
        <v/>
      </c>
    </row>
    <row r="40">
      <c r="A40" s="2" t="n"/>
      <c r="B40" s="2" t="n"/>
      <c r="C40" s="24" t="n"/>
      <c r="D40" s="25" t="n"/>
      <c r="E40" s="2" t="n"/>
      <c r="F40" s="23">
        <f>IF(OR($C40="",$D40=""),"",MAX(1,INT(($C40-'Настройки'!$C$4)/7)+1))</f>
        <v/>
      </c>
    </row>
    <row r="41">
      <c r="A41" s="2" t="n"/>
      <c r="B41" s="2" t="n"/>
      <c r="C41" s="24" t="n"/>
      <c r="D41" s="25" t="n"/>
      <c r="E41" s="2" t="n"/>
      <c r="F41" s="23">
        <f>IF(OR($C41="",$D41=""),"",MAX(1,INT(($C41-'Настройки'!$C$4)/7)+1))</f>
        <v/>
      </c>
    </row>
    <row r="42">
      <c r="A42" s="2" t="n"/>
      <c r="B42" s="2" t="n"/>
      <c r="C42" s="24" t="n"/>
      <c r="D42" s="25" t="n"/>
      <c r="E42" s="2" t="n"/>
      <c r="F42" s="23">
        <f>IF(OR($C42="",$D42=""),"",MAX(1,INT(($C42-'Настройки'!$C$4)/7)+1))</f>
        <v/>
      </c>
    </row>
    <row r="43">
      <c r="A43" s="2" t="n"/>
      <c r="B43" s="2" t="n"/>
      <c r="C43" s="24" t="n"/>
      <c r="D43" s="25" t="n"/>
      <c r="E43" s="2" t="n"/>
      <c r="F43" s="23">
        <f>IF(OR($C43="",$D43=""),"",MAX(1,INT(($C43-'Настройки'!$C$4)/7)+1))</f>
        <v/>
      </c>
    </row>
    <row r="44">
      <c r="A44" s="2" t="n"/>
      <c r="B44" s="2" t="n"/>
      <c r="C44" s="24" t="n"/>
      <c r="D44" s="25" t="n"/>
      <c r="E44" s="2" t="n"/>
      <c r="F44" s="23">
        <f>IF(OR($C44="",$D44=""),"",MAX(1,INT(($C44-'Настройки'!$C$4)/7)+1))</f>
        <v/>
      </c>
    </row>
    <row r="45">
      <c r="A45" s="2" t="n"/>
      <c r="B45" s="2" t="n"/>
      <c r="C45" s="24" t="n"/>
      <c r="D45" s="25" t="n"/>
      <c r="E45" s="2" t="n"/>
      <c r="F45" s="23">
        <f>IF(OR($C45="",$D45=""),"",MAX(1,INT(($C45-'Настройки'!$C$4)/7)+1))</f>
        <v/>
      </c>
    </row>
    <row r="46">
      <c r="A46" s="2" t="n"/>
      <c r="B46" s="2" t="n"/>
      <c r="C46" s="24" t="n"/>
      <c r="D46" s="25" t="n"/>
      <c r="E46" s="2" t="n"/>
      <c r="F46" s="23">
        <f>IF(OR($C46="",$D46=""),"",MAX(1,INT(($C46-'Настройки'!$C$4)/7)+1))</f>
        <v/>
      </c>
    </row>
    <row r="47">
      <c r="A47" s="2" t="n"/>
      <c r="B47" s="2" t="n"/>
      <c r="C47" s="24" t="n"/>
      <c r="D47" s="25" t="n"/>
      <c r="E47" s="2" t="n"/>
      <c r="F47" s="23">
        <f>IF(OR($C47="",$D47=""),"",MAX(1,INT(($C47-'Настройки'!$C$4)/7)+1))</f>
        <v/>
      </c>
    </row>
    <row r="48">
      <c r="A48" s="2" t="n"/>
      <c r="B48" s="2" t="n"/>
      <c r="C48" s="24" t="n"/>
      <c r="D48" s="25" t="n"/>
      <c r="E48" s="2" t="n"/>
      <c r="F48" s="23">
        <f>IF(OR($C48="",$D48=""),"",MAX(1,INT(($C48-'Настройки'!$C$4)/7)+1))</f>
        <v/>
      </c>
    </row>
    <row r="49">
      <c r="A49" s="2" t="n"/>
      <c r="B49" s="2" t="n"/>
      <c r="C49" s="24" t="n"/>
      <c r="D49" s="25" t="n"/>
      <c r="E49" s="2" t="n"/>
      <c r="F49" s="23">
        <f>IF(OR($C49="",$D49=""),"",MAX(1,INT(($C49-'Настройки'!$C$4)/7)+1))</f>
        <v/>
      </c>
    </row>
    <row r="50">
      <c r="A50" s="2" t="n"/>
      <c r="B50" s="2" t="n"/>
      <c r="C50" s="24" t="n"/>
      <c r="D50" s="25" t="n"/>
      <c r="E50" s="2" t="n"/>
      <c r="F50" s="23">
        <f>IF(OR($C50="",$D50=""),"",MAX(1,INT(($C50-'Настройки'!$C$4)/7)+1))</f>
        <v/>
      </c>
    </row>
    <row r="51">
      <c r="A51" s="2" t="n"/>
      <c r="B51" s="2" t="n"/>
      <c r="C51" s="24" t="n"/>
      <c r="D51" s="25" t="n"/>
      <c r="E51" s="2" t="n"/>
      <c r="F51" s="23">
        <f>IF(OR($C51="",$D51=""),"",MAX(1,INT(($C51-'Настройки'!$C$4)/7)+1))</f>
        <v/>
      </c>
    </row>
    <row r="52">
      <c r="A52" s="2" t="n"/>
      <c r="B52" s="2" t="n"/>
      <c r="C52" s="24" t="n"/>
      <c r="D52" s="25" t="n"/>
      <c r="E52" s="2" t="n"/>
      <c r="F52" s="23">
        <f>IF(OR($C52="",$D52=""),"",MAX(1,INT(($C52-'Настройки'!$C$4)/7)+1))</f>
        <v/>
      </c>
    </row>
    <row r="53">
      <c r="A53" s="2" t="n"/>
      <c r="B53" s="2" t="n"/>
      <c r="C53" s="24" t="n"/>
      <c r="D53" s="25" t="n"/>
      <c r="E53" s="2" t="n"/>
      <c r="F53" s="23">
        <f>IF(OR($C53="",$D53=""),"",MAX(1,INT(($C53-'Настройки'!$C$4)/7)+1))</f>
        <v/>
      </c>
    </row>
    <row r="54">
      <c r="A54" s="2" t="n"/>
      <c r="B54" s="2" t="n"/>
      <c r="C54" s="24" t="n"/>
      <c r="D54" s="25" t="n"/>
      <c r="E54" s="2" t="n"/>
      <c r="F54" s="23">
        <f>IF(OR($C54="",$D54=""),"",MAX(1,INT(($C54-'Настройки'!$C$4)/7)+1))</f>
        <v/>
      </c>
    </row>
    <row r="55">
      <c r="A55" s="2" t="n"/>
      <c r="B55" s="2" t="n"/>
      <c r="C55" s="24" t="n"/>
      <c r="D55" s="25" t="n"/>
      <c r="E55" s="2" t="n"/>
      <c r="F55" s="23">
        <f>IF(OR($C55="",$D55=""),"",MAX(1,INT(($C55-'Настройки'!$C$4)/7)+1))</f>
        <v/>
      </c>
    </row>
    <row r="56">
      <c r="A56" s="2" t="n"/>
      <c r="B56" s="2" t="n"/>
      <c r="C56" s="24" t="n"/>
      <c r="D56" s="25" t="n"/>
      <c r="E56" s="2" t="n"/>
      <c r="F56" s="23">
        <f>IF(OR($C56="",$D56=""),"",MAX(1,INT(($C56-'Настройки'!$C$4)/7)+1))</f>
        <v/>
      </c>
    </row>
    <row r="57">
      <c r="A57" s="2" t="n"/>
      <c r="B57" s="2" t="n"/>
      <c r="C57" s="24" t="n"/>
      <c r="D57" s="25" t="n"/>
      <c r="E57" s="2" t="n"/>
      <c r="F57" s="23">
        <f>IF(OR($C57="",$D57=""),"",MAX(1,INT(($C57-'Настройки'!$C$4)/7)+1))</f>
        <v/>
      </c>
    </row>
    <row r="58">
      <c r="A58" s="2" t="n"/>
      <c r="B58" s="2" t="n"/>
      <c r="C58" s="24" t="n"/>
      <c r="D58" s="25" t="n"/>
      <c r="E58" s="2" t="n"/>
      <c r="F58" s="23">
        <f>IF(OR($C58="",$D58=""),"",MAX(1,INT(($C58-'Настройки'!$C$4)/7)+1))</f>
        <v/>
      </c>
    </row>
    <row r="59">
      <c r="A59" s="2" t="n"/>
      <c r="B59" s="2" t="n"/>
      <c r="C59" s="24" t="n"/>
      <c r="D59" s="25" t="n"/>
      <c r="E59" s="2" t="n"/>
      <c r="F59" s="23">
        <f>IF(OR($C59="",$D59=""),"",MAX(1,INT(($C59-'Настройки'!$C$4)/7)+1))</f>
        <v/>
      </c>
    </row>
    <row r="60">
      <c r="A60" s="2" t="n"/>
      <c r="B60" s="2" t="n"/>
      <c r="C60" s="24" t="n"/>
      <c r="D60" s="25" t="n"/>
      <c r="E60" s="2" t="n"/>
      <c r="F60" s="23">
        <f>IF(OR($C60="",$D60=""),"",MAX(1,INT(($C60-'Настройки'!$C$4)/7)+1))</f>
        <v/>
      </c>
    </row>
    <row r="61">
      <c r="A61" s="2" t="n"/>
      <c r="B61" s="2" t="n"/>
      <c r="C61" s="24" t="n"/>
      <c r="D61" s="25" t="n"/>
      <c r="E61" s="2" t="n"/>
      <c r="F61" s="23">
        <f>IF(OR($C61="",$D61=""),"",MAX(1,INT(($C61-'Настройки'!$C$4)/7)+1))</f>
        <v/>
      </c>
    </row>
    <row r="62">
      <c r="A62" s="2" t="n"/>
      <c r="B62" s="2" t="n"/>
      <c r="C62" s="24" t="n"/>
      <c r="D62" s="25" t="n"/>
      <c r="E62" s="2" t="n"/>
      <c r="F62" s="23">
        <f>IF(OR($C62="",$D62=""),"",MAX(1,INT(($C62-'Настройки'!$C$4)/7)+1))</f>
        <v/>
      </c>
    </row>
    <row r="63">
      <c r="A63" s="2" t="n"/>
      <c r="B63" s="2" t="n"/>
      <c r="C63" s="24" t="n"/>
      <c r="D63" s="25" t="n"/>
      <c r="E63" s="2" t="n"/>
      <c r="F63" s="23">
        <f>IF(OR($C63="",$D63=""),"",MAX(1,INT(($C63-'Настройки'!$C$4)/7)+1))</f>
        <v/>
      </c>
    </row>
    <row r="64">
      <c r="A64" s="2" t="n"/>
      <c r="B64" s="2" t="n"/>
      <c r="C64" s="24" t="n"/>
      <c r="D64" s="25" t="n"/>
      <c r="E64" s="2" t="n"/>
      <c r="F64" s="23">
        <f>IF(OR($C64="",$D64=""),"",MAX(1,INT(($C64-'Настройки'!$C$4)/7)+1))</f>
        <v/>
      </c>
    </row>
    <row r="65">
      <c r="A65" s="2" t="n"/>
      <c r="B65" s="2" t="n"/>
      <c r="C65" s="24" t="n"/>
      <c r="D65" s="25" t="n"/>
      <c r="E65" s="2" t="n"/>
      <c r="F65" s="23">
        <f>IF(OR($C65="",$D65=""),"",MAX(1,INT(($C65-'Настройки'!$C$4)/7)+1))</f>
        <v/>
      </c>
    </row>
    <row r="66">
      <c r="A66" s="2" t="n"/>
      <c r="B66" s="2" t="n"/>
      <c r="C66" s="24" t="n"/>
      <c r="D66" s="25" t="n"/>
      <c r="E66" s="2" t="n"/>
      <c r="F66" s="23">
        <f>IF(OR($C66="",$D66=""),"",MAX(1,INT(($C66-'Настройки'!$C$4)/7)+1))</f>
        <v/>
      </c>
    </row>
    <row r="67">
      <c r="A67" s="2" t="n"/>
      <c r="B67" s="2" t="n"/>
      <c r="C67" s="24" t="n"/>
      <c r="D67" s="25" t="n"/>
      <c r="E67" s="2" t="n"/>
      <c r="F67" s="23">
        <f>IF(OR($C67="",$D67=""),"",MAX(1,INT(($C67-'Настройки'!$C$4)/7)+1))</f>
        <v/>
      </c>
    </row>
    <row r="68">
      <c r="A68" s="2" t="n"/>
      <c r="B68" s="2" t="n"/>
      <c r="C68" s="24" t="n"/>
      <c r="D68" s="25" t="n"/>
      <c r="E68" s="2" t="n"/>
      <c r="F68" s="23">
        <f>IF(OR($C68="",$D68=""),"",MAX(1,INT(($C68-'Настройки'!$C$4)/7)+1))</f>
        <v/>
      </c>
    </row>
    <row r="69">
      <c r="A69" s="2" t="n"/>
      <c r="B69" s="2" t="n"/>
      <c r="C69" s="24" t="n"/>
      <c r="D69" s="25" t="n"/>
      <c r="E69" s="2" t="n"/>
      <c r="F69" s="23">
        <f>IF(OR($C69="",$D69=""),"",MAX(1,INT(($C69-'Настройки'!$C$4)/7)+1))</f>
        <v/>
      </c>
    </row>
    <row r="70">
      <c r="A70" s="2" t="n"/>
      <c r="B70" s="2" t="n"/>
      <c r="C70" s="24" t="n"/>
      <c r="D70" s="25" t="n"/>
      <c r="E70" s="2" t="n"/>
      <c r="F70" s="23">
        <f>IF(OR($C70="",$D70=""),"",MAX(1,INT(($C70-'Настройки'!$C$4)/7)+1))</f>
        <v/>
      </c>
    </row>
    <row r="71">
      <c r="A71" s="2" t="n"/>
      <c r="B71" s="2" t="n"/>
      <c r="C71" s="24" t="n"/>
      <c r="D71" s="25" t="n"/>
      <c r="E71" s="2" t="n"/>
      <c r="F71" s="23">
        <f>IF(OR($C71="",$D71=""),"",MAX(1,INT(($C71-'Настройки'!$C$4)/7)+1))</f>
        <v/>
      </c>
    </row>
    <row r="72">
      <c r="A72" s="2" t="n"/>
      <c r="B72" s="2" t="n"/>
      <c r="C72" s="24" t="n"/>
      <c r="D72" s="25" t="n"/>
      <c r="E72" s="2" t="n"/>
      <c r="F72" s="23">
        <f>IF(OR($C72="",$D72=""),"",MAX(1,INT(($C72-'Настройки'!$C$4)/7)+1))</f>
        <v/>
      </c>
    </row>
    <row r="73">
      <c r="A73" s="2" t="n"/>
      <c r="B73" s="2" t="n"/>
      <c r="C73" s="24" t="n"/>
      <c r="D73" s="25" t="n"/>
      <c r="E73" s="2" t="n"/>
      <c r="F73" s="23">
        <f>IF(OR($C73="",$D73=""),"",MAX(1,INT(($C73-'Настройки'!$C$4)/7)+1))</f>
        <v/>
      </c>
    </row>
    <row r="74">
      <c r="A74" s="2" t="n"/>
      <c r="B74" s="2" t="n"/>
      <c r="C74" s="24" t="n"/>
      <c r="D74" s="25" t="n"/>
      <c r="E74" s="2" t="n"/>
      <c r="F74" s="23">
        <f>IF(OR($C74="",$D74=""),"",MAX(1,INT(($C74-'Настройки'!$C$4)/7)+1))</f>
        <v/>
      </c>
    </row>
    <row r="75">
      <c r="A75" s="2" t="n"/>
      <c r="B75" s="2" t="n"/>
      <c r="C75" s="24" t="n"/>
      <c r="D75" s="25" t="n"/>
      <c r="E75" s="2" t="n"/>
      <c r="F75" s="23">
        <f>IF(OR($C75="",$D75=""),"",MAX(1,INT(($C75-'Настройки'!$C$4)/7)+1))</f>
        <v/>
      </c>
    </row>
    <row r="76">
      <c r="A76" s="2" t="n"/>
      <c r="B76" s="2" t="n"/>
      <c r="C76" s="24" t="n"/>
      <c r="D76" s="25" t="n"/>
      <c r="E76" s="2" t="n"/>
      <c r="F76" s="23">
        <f>IF(OR($C76="",$D76=""),"",MAX(1,INT(($C76-'Настройки'!$C$4)/7)+1))</f>
        <v/>
      </c>
    </row>
    <row r="77">
      <c r="A77" s="2" t="n"/>
      <c r="B77" s="2" t="n"/>
      <c r="C77" s="24" t="n"/>
      <c r="D77" s="25" t="n"/>
      <c r="E77" s="2" t="n"/>
      <c r="F77" s="23">
        <f>IF(OR($C77="",$D77=""),"",MAX(1,INT(($C77-'Настройки'!$C$4)/7)+1))</f>
        <v/>
      </c>
    </row>
    <row r="78">
      <c r="A78" s="2" t="n"/>
      <c r="B78" s="2" t="n"/>
      <c r="C78" s="24" t="n"/>
      <c r="D78" s="25" t="n"/>
      <c r="E78" s="2" t="n"/>
      <c r="F78" s="23">
        <f>IF(OR($C78="",$D78=""),"",MAX(1,INT(($C78-'Настройки'!$C$4)/7)+1))</f>
        <v/>
      </c>
    </row>
    <row r="79">
      <c r="A79" s="2" t="n"/>
      <c r="B79" s="2" t="n"/>
      <c r="C79" s="24" t="n"/>
      <c r="D79" s="25" t="n"/>
      <c r="E79" s="2" t="n"/>
      <c r="F79" s="23">
        <f>IF(OR($C79="",$D79=""),"",MAX(1,INT(($C79-'Настройки'!$C$4)/7)+1))</f>
        <v/>
      </c>
    </row>
    <row r="80">
      <c r="A80" s="2" t="n"/>
      <c r="B80" s="2" t="n"/>
      <c r="C80" s="24" t="n"/>
      <c r="D80" s="25" t="n"/>
      <c r="E80" s="2" t="n"/>
      <c r="F80" s="23">
        <f>IF(OR($C80="",$D80=""),"",MAX(1,INT(($C80-'Настройки'!$C$4)/7)+1))</f>
        <v/>
      </c>
    </row>
    <row r="81">
      <c r="A81" s="2" t="n"/>
      <c r="B81" s="2" t="n"/>
      <c r="C81" s="24" t="n"/>
      <c r="D81" s="25" t="n"/>
      <c r="E81" s="2" t="n"/>
      <c r="F81" s="23">
        <f>IF(OR($C81="",$D81=""),"",MAX(1,INT(($C81-'Настройки'!$C$4)/7)+1))</f>
        <v/>
      </c>
    </row>
    <row r="82">
      <c r="A82" s="2" t="n"/>
      <c r="B82" s="2" t="n"/>
      <c r="C82" s="24" t="n"/>
      <c r="D82" s="25" t="n"/>
      <c r="E82" s="2" t="n"/>
      <c r="F82" s="23">
        <f>IF(OR($C82="",$D82=""),"",MAX(1,INT(($C82-'Настройки'!$C$4)/7)+1))</f>
        <v/>
      </c>
    </row>
    <row r="83">
      <c r="A83" s="2" t="n"/>
      <c r="B83" s="2" t="n"/>
      <c r="C83" s="24" t="n"/>
      <c r="D83" s="25" t="n"/>
      <c r="E83" s="2" t="n"/>
      <c r="F83" s="23">
        <f>IF(OR($C83="",$D83=""),"",MAX(1,INT(($C83-'Настройки'!$C$4)/7)+1))</f>
        <v/>
      </c>
    </row>
    <row r="84">
      <c r="A84" s="2" t="n"/>
      <c r="B84" s="2" t="n"/>
      <c r="C84" s="24" t="n"/>
      <c r="D84" s="25" t="n"/>
      <c r="E84" s="2" t="n"/>
      <c r="F84" s="23">
        <f>IF(OR($C84="",$D84=""),"",MAX(1,INT(($C84-'Настройки'!$C$4)/7)+1))</f>
        <v/>
      </c>
    </row>
    <row r="85">
      <c r="A85" s="2" t="n"/>
      <c r="B85" s="2" t="n"/>
      <c r="C85" s="24" t="n"/>
      <c r="D85" s="25" t="n"/>
      <c r="E85" s="2" t="n"/>
      <c r="F85" s="23">
        <f>IF(OR($C85="",$D85=""),"",MAX(1,INT(($C85-'Настройки'!$C$4)/7)+1))</f>
        <v/>
      </c>
    </row>
    <row r="86">
      <c r="A86" s="2" t="n"/>
      <c r="B86" s="2" t="n"/>
      <c r="C86" s="24" t="n"/>
      <c r="D86" s="25" t="n"/>
      <c r="E86" s="2" t="n"/>
      <c r="F86" s="23">
        <f>IF(OR($C86="",$D86=""),"",MAX(1,INT(($C86-'Настройки'!$C$4)/7)+1))</f>
        <v/>
      </c>
    </row>
    <row r="87">
      <c r="A87" s="2" t="n"/>
      <c r="B87" s="2" t="n"/>
      <c r="C87" s="24" t="n"/>
      <c r="D87" s="25" t="n"/>
      <c r="E87" s="2" t="n"/>
      <c r="F87" s="23">
        <f>IF(OR($C87="",$D87=""),"",MAX(1,INT(($C87-'Настройки'!$C$4)/7)+1))</f>
        <v/>
      </c>
    </row>
    <row r="88">
      <c r="A88" s="2" t="n"/>
      <c r="B88" s="2" t="n"/>
      <c r="C88" s="24" t="n"/>
      <c r="D88" s="25" t="n"/>
      <c r="E88" s="2" t="n"/>
      <c r="F88" s="23">
        <f>IF(OR($C88="",$D88=""),"",MAX(1,INT(($C88-'Настройки'!$C$4)/7)+1))</f>
        <v/>
      </c>
    </row>
    <row r="89">
      <c r="A89" s="2" t="n"/>
      <c r="B89" s="2" t="n"/>
      <c r="C89" s="24" t="n"/>
      <c r="D89" s="25" t="n"/>
      <c r="E89" s="2" t="n"/>
      <c r="F89" s="23">
        <f>IF(OR($C89="",$D89=""),"",MAX(1,INT(($C89-'Настройки'!$C$4)/7)+1))</f>
        <v/>
      </c>
    </row>
    <row r="90">
      <c r="A90" s="2" t="n"/>
      <c r="B90" s="2" t="n"/>
      <c r="C90" s="24" t="n"/>
      <c r="D90" s="25" t="n"/>
      <c r="E90" s="2" t="n"/>
      <c r="F90" s="23">
        <f>IF(OR($C90="",$D90=""),"",MAX(1,INT(($C90-'Настройки'!$C$4)/7)+1))</f>
        <v/>
      </c>
    </row>
    <row r="91">
      <c r="A91" s="2" t="n"/>
      <c r="B91" s="2" t="n"/>
      <c r="C91" s="24" t="n"/>
      <c r="D91" s="25" t="n"/>
      <c r="E91" s="2" t="n"/>
      <c r="F91" s="23">
        <f>IF(OR($C91="",$D91=""),"",MAX(1,INT(($C91-'Настройки'!$C$4)/7)+1))</f>
        <v/>
      </c>
    </row>
    <row r="92">
      <c r="A92" s="2" t="n"/>
      <c r="B92" s="2" t="n"/>
      <c r="C92" s="24" t="n"/>
      <c r="D92" s="25" t="n"/>
      <c r="E92" s="2" t="n"/>
      <c r="F92" s="23">
        <f>IF(OR($C92="",$D92=""),"",MAX(1,INT(($C92-'Настройки'!$C$4)/7)+1))</f>
        <v/>
      </c>
    </row>
    <row r="93">
      <c r="A93" s="2" t="n"/>
      <c r="B93" s="2" t="n"/>
      <c r="C93" s="24" t="n"/>
      <c r="D93" s="25" t="n"/>
      <c r="E93" s="2" t="n"/>
      <c r="F93" s="23">
        <f>IF(OR($C93="",$D93=""),"",MAX(1,INT(($C93-'Настройки'!$C$4)/7)+1))</f>
        <v/>
      </c>
    </row>
    <row r="94">
      <c r="A94" s="2" t="n"/>
      <c r="B94" s="2" t="n"/>
      <c r="C94" s="24" t="n"/>
      <c r="D94" s="25" t="n"/>
      <c r="E94" s="2" t="n"/>
      <c r="F94" s="23">
        <f>IF(OR($C94="",$D94=""),"",MAX(1,INT(($C94-'Настройки'!$C$4)/7)+1))</f>
        <v/>
      </c>
    </row>
    <row r="95">
      <c r="A95" s="2" t="n"/>
      <c r="B95" s="2" t="n"/>
      <c r="C95" s="24" t="n"/>
      <c r="D95" s="25" t="n"/>
      <c r="E95" s="2" t="n"/>
      <c r="F95" s="23">
        <f>IF(OR($C95="",$D95=""),"",MAX(1,INT(($C95-'Настройки'!$C$4)/7)+1))</f>
        <v/>
      </c>
    </row>
    <row r="96">
      <c r="A96" s="2" t="n"/>
      <c r="B96" s="2" t="n"/>
      <c r="C96" s="24" t="n"/>
      <c r="D96" s="25" t="n"/>
      <c r="E96" s="2" t="n"/>
      <c r="F96" s="23">
        <f>IF(OR($C96="",$D96=""),"",MAX(1,INT(($C96-'Настройки'!$C$4)/7)+1))</f>
        <v/>
      </c>
    </row>
    <row r="97">
      <c r="A97" s="2" t="n"/>
      <c r="B97" s="2" t="n"/>
      <c r="C97" s="24" t="n"/>
      <c r="D97" s="25" t="n"/>
      <c r="E97" s="2" t="n"/>
      <c r="F97" s="23">
        <f>IF(OR($C97="",$D97=""),"",MAX(1,INT(($C97-'Настройки'!$C$4)/7)+1))</f>
        <v/>
      </c>
    </row>
    <row r="98">
      <c r="A98" s="2" t="n"/>
      <c r="B98" s="2" t="n"/>
      <c r="C98" s="24" t="n"/>
      <c r="D98" s="25" t="n"/>
      <c r="E98" s="2" t="n"/>
      <c r="F98" s="23">
        <f>IF(OR($C98="",$D98=""),"",MAX(1,INT(($C98-'Настройки'!$C$4)/7)+1))</f>
        <v/>
      </c>
    </row>
    <row r="99">
      <c r="A99" s="2" t="n"/>
      <c r="B99" s="2" t="n"/>
      <c r="C99" s="24" t="n"/>
      <c r="D99" s="25" t="n"/>
      <c r="E99" s="2" t="n"/>
      <c r="F99" s="23">
        <f>IF(OR($C99="",$D99=""),"",MAX(1,INT(($C99-'Настройки'!$C$4)/7)+1))</f>
        <v/>
      </c>
    </row>
    <row r="100">
      <c r="A100" s="2" t="n"/>
      <c r="B100" s="2" t="n"/>
      <c r="C100" s="24" t="n"/>
      <c r="D100" s="25" t="n"/>
      <c r="E100" s="2" t="n"/>
      <c r="F100" s="23">
        <f>IF(OR($C100="",$D100=""),"",MAX(1,INT(($C100-'Настройки'!$C$4)/7)+1))</f>
        <v/>
      </c>
    </row>
    <row r="101">
      <c r="A101" s="2" t="n"/>
      <c r="B101" s="2" t="n"/>
      <c r="C101" s="24" t="n"/>
      <c r="D101" s="25" t="n"/>
      <c r="E101" s="2" t="n"/>
      <c r="F101" s="23">
        <f>IF(OR($C101="",$D101=""),"",MAX(1,INT(($C101-'Настройки'!$C$4)/7)+1))</f>
        <v/>
      </c>
    </row>
    <row r="102">
      <c r="A102" s="2" t="n"/>
      <c r="B102" s="2" t="n"/>
      <c r="C102" s="24" t="n"/>
      <c r="D102" s="25" t="n"/>
      <c r="E102" s="2" t="n"/>
      <c r="F102" s="23">
        <f>IF(OR($C102="",$D102=""),"",MAX(1,INT(($C102-'Настройки'!$C$4)/7)+1))</f>
        <v/>
      </c>
    </row>
    <row r="103">
      <c r="A103" s="2" t="n"/>
      <c r="B103" s="2" t="n"/>
      <c r="C103" s="24" t="n"/>
      <c r="D103" s="25" t="n"/>
      <c r="E103" s="2" t="n"/>
      <c r="F103" s="23">
        <f>IF(OR($C103="",$D103=""),"",MAX(1,INT(($C103-'Настройки'!$C$4)/7)+1))</f>
        <v/>
      </c>
    </row>
    <row r="104">
      <c r="A104" s="2" t="n"/>
      <c r="B104" s="2" t="n"/>
      <c r="C104" s="24" t="n"/>
      <c r="D104" s="25" t="n"/>
      <c r="E104" s="2" t="n"/>
      <c r="F104" s="23">
        <f>IF(OR($C104="",$D104=""),"",MAX(1,INT(($C104-'Настройки'!$C$4)/7)+1))</f>
        <v/>
      </c>
    </row>
    <row r="105">
      <c r="A105" s="2" t="n"/>
      <c r="B105" s="2" t="n"/>
      <c r="C105" s="24" t="n"/>
      <c r="D105" s="25" t="n"/>
      <c r="E105" s="2" t="n"/>
      <c r="F105" s="23">
        <f>IF(OR($C105="",$D105=""),"",MAX(1,INT(($C105-'Настройки'!$C$4)/7)+1))</f>
        <v/>
      </c>
    </row>
    <row r="106">
      <c r="A106" s="2" t="n"/>
      <c r="B106" s="2" t="n"/>
      <c r="C106" s="24" t="n"/>
      <c r="D106" s="25" t="n"/>
      <c r="E106" s="2" t="n"/>
      <c r="F106" s="23">
        <f>IF(OR($C106="",$D106=""),"",MAX(1,INT(($C106-'Настройки'!$C$4)/7)+1))</f>
        <v/>
      </c>
    </row>
    <row r="107">
      <c r="A107" s="2" t="n"/>
      <c r="B107" s="2" t="n"/>
      <c r="C107" s="24" t="n"/>
      <c r="D107" s="25" t="n"/>
      <c r="E107" s="2" t="n"/>
      <c r="F107" s="23">
        <f>IF(OR($C107="",$D107=""),"",MAX(1,INT(($C107-'Настройки'!$C$4)/7)+1))</f>
        <v/>
      </c>
    </row>
    <row r="108">
      <c r="A108" s="2" t="n"/>
      <c r="B108" s="2" t="n"/>
      <c r="C108" s="24" t="n"/>
      <c r="D108" s="25" t="n"/>
      <c r="E108" s="2" t="n"/>
      <c r="F108" s="23">
        <f>IF(OR($C108="",$D108=""),"",MAX(1,INT(($C108-'Настройки'!$C$4)/7)+1))</f>
        <v/>
      </c>
    </row>
    <row r="109">
      <c r="A109" s="2" t="n"/>
      <c r="B109" s="2" t="n"/>
      <c r="C109" s="24" t="n"/>
      <c r="D109" s="25" t="n"/>
      <c r="E109" s="2" t="n"/>
      <c r="F109" s="23">
        <f>IF(OR($C109="",$D109=""),"",MAX(1,INT(($C109-'Настройки'!$C$4)/7)+1))</f>
        <v/>
      </c>
    </row>
    <row r="110">
      <c r="A110" s="2" t="n"/>
      <c r="B110" s="2" t="n"/>
      <c r="C110" s="24" t="n"/>
      <c r="D110" s="25" t="n"/>
      <c r="E110" s="2" t="n"/>
      <c r="F110" s="23">
        <f>IF(OR($C110="",$D110=""),"",MAX(1,INT(($C110-'Настройки'!$C$4)/7)+1))</f>
        <v/>
      </c>
    </row>
    <row r="111">
      <c r="A111" s="2" t="n"/>
      <c r="B111" s="2" t="n"/>
      <c r="C111" s="24" t="n"/>
      <c r="D111" s="25" t="n"/>
      <c r="E111" s="2" t="n"/>
      <c r="F111" s="23">
        <f>IF(OR($C111="",$D111=""),"",MAX(1,INT(($C111-'Настройки'!$C$4)/7)+1))</f>
        <v/>
      </c>
    </row>
    <row r="112">
      <c r="A112" s="2" t="n"/>
      <c r="B112" s="2" t="n"/>
      <c r="C112" s="24" t="n"/>
      <c r="D112" s="25" t="n"/>
      <c r="E112" s="2" t="n"/>
      <c r="F112" s="23">
        <f>IF(OR($C112="",$D112=""),"",MAX(1,INT(($C112-'Настройки'!$C$4)/7)+1))</f>
        <v/>
      </c>
    </row>
    <row r="113">
      <c r="A113" s="2" t="n"/>
      <c r="B113" s="2" t="n"/>
      <c r="C113" s="24" t="n"/>
      <c r="D113" s="25" t="n"/>
      <c r="E113" s="2" t="n"/>
      <c r="F113" s="23">
        <f>IF(OR($C113="",$D113=""),"",MAX(1,INT(($C113-'Настройки'!$C$4)/7)+1))</f>
        <v/>
      </c>
    </row>
    <row r="114">
      <c r="A114" s="2" t="n"/>
      <c r="B114" s="2" t="n"/>
      <c r="C114" s="24" t="n"/>
      <c r="D114" s="25" t="n"/>
      <c r="E114" s="2" t="n"/>
      <c r="F114" s="23">
        <f>IF(OR($C114="",$D114=""),"",MAX(1,INT(($C114-'Настройки'!$C$4)/7)+1))</f>
        <v/>
      </c>
    </row>
    <row r="115">
      <c r="A115" s="2" t="n"/>
      <c r="B115" s="2" t="n"/>
      <c r="C115" s="24" t="n"/>
      <c r="D115" s="25" t="n"/>
      <c r="E115" s="2" t="n"/>
      <c r="F115" s="23">
        <f>IF(OR($C115="",$D115=""),"",MAX(1,INT(($C115-'Настройки'!$C$4)/7)+1))</f>
        <v/>
      </c>
    </row>
    <row r="116">
      <c r="A116" s="2" t="n"/>
      <c r="B116" s="2" t="n"/>
      <c r="C116" s="24" t="n"/>
      <c r="D116" s="25" t="n"/>
      <c r="E116" s="2" t="n"/>
      <c r="F116" s="23">
        <f>IF(OR($C116="",$D116=""),"",MAX(1,INT(($C116-'Настройки'!$C$4)/7)+1))</f>
        <v/>
      </c>
    </row>
    <row r="117">
      <c r="A117" s="2" t="n"/>
      <c r="B117" s="2" t="n"/>
      <c r="C117" s="24" t="n"/>
      <c r="D117" s="25" t="n"/>
      <c r="E117" s="2" t="n"/>
      <c r="F117" s="23">
        <f>IF(OR($C117="",$D117=""),"",MAX(1,INT(($C117-'Настройки'!$C$4)/7)+1))</f>
        <v/>
      </c>
    </row>
    <row r="118">
      <c r="A118" s="2" t="n"/>
      <c r="B118" s="2" t="n"/>
      <c r="C118" s="24" t="n"/>
      <c r="D118" s="25" t="n"/>
      <c r="E118" s="2" t="n"/>
      <c r="F118" s="23">
        <f>IF(OR($C118="",$D118=""),"",MAX(1,INT(($C118-'Настройки'!$C$4)/7)+1))</f>
        <v/>
      </c>
    </row>
    <row r="119">
      <c r="A119" s="2" t="n"/>
      <c r="B119" s="2" t="n"/>
      <c r="C119" s="24" t="n"/>
      <c r="D119" s="25" t="n"/>
      <c r="E119" s="2" t="n"/>
      <c r="F119" s="23">
        <f>IF(OR($C119="",$D119=""),"",MAX(1,INT(($C119-'Настройки'!$C$4)/7)+1))</f>
        <v/>
      </c>
    </row>
    <row r="120">
      <c r="A120" s="2" t="n"/>
      <c r="B120" s="2" t="n"/>
      <c r="C120" s="24" t="n"/>
      <c r="D120" s="25" t="n"/>
      <c r="E120" s="2" t="n"/>
      <c r="F120" s="23">
        <f>IF(OR($C120="",$D120=""),"",MAX(1,INT(($C120-'Настройки'!$C$4)/7)+1))</f>
        <v/>
      </c>
    </row>
    <row r="121">
      <c r="A121" s="2" t="n"/>
      <c r="B121" s="2" t="n"/>
      <c r="C121" s="24" t="n"/>
      <c r="D121" s="25" t="n"/>
      <c r="E121" s="2" t="n"/>
      <c r="F121" s="23">
        <f>IF(OR($C121="",$D121=""),"",MAX(1,INT(($C121-'Настройки'!$C$4)/7)+1))</f>
        <v/>
      </c>
    </row>
    <row r="122">
      <c r="A122" s="2" t="n"/>
      <c r="B122" s="2" t="n"/>
      <c r="C122" s="24" t="n"/>
      <c r="D122" s="25" t="n"/>
      <c r="E122" s="2" t="n"/>
      <c r="F122" s="23">
        <f>IF(OR($C122="",$D122=""),"",MAX(1,INT(($C122-'Настройки'!$C$4)/7)+1))</f>
        <v/>
      </c>
    </row>
    <row r="123">
      <c r="A123" s="2" t="n"/>
      <c r="B123" s="2" t="n"/>
      <c r="C123" s="24" t="n"/>
      <c r="D123" s="25" t="n"/>
      <c r="E123" s="2" t="n"/>
      <c r="F123" s="23">
        <f>IF(OR($C123="",$D123=""),"",MAX(1,INT(($C123-'Настройки'!$C$4)/7)+1))</f>
        <v/>
      </c>
    </row>
    <row r="124">
      <c r="A124" s="2" t="n"/>
      <c r="B124" s="2" t="n"/>
      <c r="C124" s="24" t="n"/>
      <c r="D124" s="25" t="n"/>
      <c r="E124" s="2" t="n"/>
      <c r="F124" s="23">
        <f>IF(OR($C124="",$D124=""),"",MAX(1,INT(($C124-'Настройки'!$C$4)/7)+1))</f>
        <v/>
      </c>
    </row>
    <row r="125">
      <c r="A125" s="2" t="n"/>
      <c r="B125" s="2" t="n"/>
      <c r="C125" s="24" t="n"/>
      <c r="D125" s="25" t="n"/>
      <c r="E125" s="2" t="n"/>
      <c r="F125" s="23">
        <f>IF(OR($C125="",$D125=""),"",MAX(1,INT(($C125-'Настройки'!$C$4)/7)+1))</f>
        <v/>
      </c>
    </row>
    <row r="126">
      <c r="A126" s="2" t="n"/>
      <c r="B126" s="2" t="n"/>
      <c r="C126" s="24" t="n"/>
      <c r="D126" s="25" t="n"/>
      <c r="E126" s="2" t="n"/>
      <c r="F126" s="23">
        <f>IF(OR($C126="",$D126=""),"",MAX(1,INT(($C126-'Настройки'!$C$4)/7)+1))</f>
        <v/>
      </c>
    </row>
    <row r="127">
      <c r="A127" s="2" t="n"/>
      <c r="B127" s="2" t="n"/>
      <c r="C127" s="24" t="n"/>
      <c r="D127" s="25" t="n"/>
      <c r="E127" s="2" t="n"/>
      <c r="F127" s="23">
        <f>IF(OR($C127="",$D127=""),"",MAX(1,INT(($C127-'Настройки'!$C$4)/7)+1))</f>
        <v/>
      </c>
    </row>
    <row r="128">
      <c r="A128" s="2" t="n"/>
      <c r="B128" s="2" t="n"/>
      <c r="C128" s="24" t="n"/>
      <c r="D128" s="25" t="n"/>
      <c r="E128" s="2" t="n"/>
      <c r="F128" s="23">
        <f>IF(OR($C128="",$D128=""),"",MAX(1,INT(($C128-'Настройки'!$C$4)/7)+1))</f>
        <v/>
      </c>
    </row>
    <row r="129">
      <c r="A129" s="2" t="n"/>
      <c r="B129" s="2" t="n"/>
      <c r="C129" s="24" t="n"/>
      <c r="D129" s="25" t="n"/>
      <c r="E129" s="2" t="n"/>
      <c r="F129" s="23">
        <f>IF(OR($C129="",$D129=""),"",MAX(1,INT(($C129-'Настройки'!$C$4)/7)+1))</f>
        <v/>
      </c>
    </row>
    <row r="130">
      <c r="A130" s="2" t="n"/>
      <c r="B130" s="2" t="n"/>
      <c r="C130" s="24" t="n"/>
      <c r="D130" s="25" t="n"/>
      <c r="E130" s="2" t="n"/>
      <c r="F130" s="23">
        <f>IF(OR($C130="",$D130=""),"",MAX(1,INT(($C130-'Настройки'!$C$4)/7)+1))</f>
        <v/>
      </c>
    </row>
    <row r="131">
      <c r="A131" s="2" t="n"/>
      <c r="B131" s="2" t="n"/>
      <c r="C131" s="24" t="n"/>
      <c r="D131" s="25" t="n"/>
      <c r="E131" s="2" t="n"/>
      <c r="F131" s="23">
        <f>IF(OR($C131="",$D131=""),"",MAX(1,INT(($C131-'Настройки'!$C$4)/7)+1))</f>
        <v/>
      </c>
    </row>
    <row r="132">
      <c r="A132" s="2" t="n"/>
      <c r="B132" s="2" t="n"/>
      <c r="C132" s="24" t="n"/>
      <c r="D132" s="25" t="n"/>
      <c r="E132" s="2" t="n"/>
      <c r="F132" s="23">
        <f>IF(OR($C132="",$D132=""),"",MAX(1,INT(($C132-'Настройки'!$C$4)/7)+1))</f>
        <v/>
      </c>
    </row>
    <row r="133">
      <c r="A133" s="2" t="n"/>
      <c r="B133" s="2" t="n"/>
      <c r="C133" s="24" t="n"/>
      <c r="D133" s="25" t="n"/>
      <c r="E133" s="2" t="n"/>
      <c r="F133" s="23">
        <f>IF(OR($C133="",$D133=""),"",MAX(1,INT(($C133-'Настройки'!$C$4)/7)+1))</f>
        <v/>
      </c>
    </row>
    <row r="134">
      <c r="A134" s="2" t="n"/>
      <c r="B134" s="2" t="n"/>
      <c r="C134" s="24" t="n"/>
      <c r="D134" s="25" t="n"/>
      <c r="E134" s="2" t="n"/>
      <c r="F134" s="23">
        <f>IF(OR($C134="",$D134=""),"",MAX(1,INT(($C134-'Настройки'!$C$4)/7)+1))</f>
        <v/>
      </c>
    </row>
    <row r="135">
      <c r="A135" s="2" t="n"/>
      <c r="B135" s="2" t="n"/>
      <c r="C135" s="24" t="n"/>
      <c r="D135" s="25" t="n"/>
      <c r="E135" s="2" t="n"/>
      <c r="F135" s="23">
        <f>IF(OR($C135="",$D135=""),"",MAX(1,INT(($C135-'Настройки'!$C$4)/7)+1))</f>
        <v/>
      </c>
    </row>
    <row r="136">
      <c r="A136" s="2" t="n"/>
      <c r="B136" s="2" t="n"/>
      <c r="C136" s="24" t="n"/>
      <c r="D136" s="25" t="n"/>
      <c r="E136" s="2" t="n"/>
      <c r="F136" s="23">
        <f>IF(OR($C136="",$D136=""),"",MAX(1,INT(($C136-'Настройки'!$C$4)/7)+1))</f>
        <v/>
      </c>
    </row>
    <row r="137">
      <c r="A137" s="2" t="n"/>
      <c r="B137" s="2" t="n"/>
      <c r="C137" s="24" t="n"/>
      <c r="D137" s="25" t="n"/>
      <c r="E137" s="2" t="n"/>
      <c r="F137" s="23">
        <f>IF(OR($C137="",$D137=""),"",MAX(1,INT(($C137-'Настройки'!$C$4)/7)+1))</f>
        <v/>
      </c>
    </row>
    <row r="138">
      <c r="A138" s="2" t="n"/>
      <c r="B138" s="2" t="n"/>
      <c r="C138" s="24" t="n"/>
      <c r="D138" s="25" t="n"/>
      <c r="E138" s="2" t="n"/>
      <c r="F138" s="23">
        <f>IF(OR($C138="",$D138=""),"",MAX(1,INT(($C138-'Настройки'!$C$4)/7)+1))</f>
        <v/>
      </c>
    </row>
    <row r="139">
      <c r="A139" s="2" t="n"/>
      <c r="B139" s="2" t="n"/>
      <c r="C139" s="24" t="n"/>
      <c r="D139" s="25" t="n"/>
      <c r="E139" s="2" t="n"/>
      <c r="F139" s="23">
        <f>IF(OR($C139="",$D139=""),"",MAX(1,INT(($C139-'Настройки'!$C$4)/7)+1))</f>
        <v/>
      </c>
    </row>
    <row r="140">
      <c r="A140" s="2" t="n"/>
      <c r="B140" s="2" t="n"/>
      <c r="C140" s="24" t="n"/>
      <c r="D140" s="25" t="n"/>
      <c r="E140" s="2" t="n"/>
      <c r="F140" s="23">
        <f>IF(OR($C140="",$D140=""),"",MAX(1,INT(($C140-'Настройки'!$C$4)/7)+1))</f>
        <v/>
      </c>
    </row>
    <row r="141">
      <c r="A141" s="2" t="n"/>
      <c r="B141" s="2" t="n"/>
      <c r="C141" s="24" t="n"/>
      <c r="D141" s="25" t="n"/>
      <c r="E141" s="2" t="n"/>
      <c r="F141" s="23">
        <f>IF(OR($C141="",$D141=""),"",MAX(1,INT(($C141-'Настройки'!$C$4)/7)+1))</f>
        <v/>
      </c>
    </row>
    <row r="142">
      <c r="A142" s="2" t="n"/>
      <c r="B142" s="2" t="n"/>
      <c r="C142" s="24" t="n"/>
      <c r="D142" s="25" t="n"/>
      <c r="E142" s="2" t="n"/>
      <c r="F142" s="23">
        <f>IF(OR($C142="",$D142=""),"",MAX(1,INT(($C142-'Настройки'!$C$4)/7)+1))</f>
        <v/>
      </c>
    </row>
    <row r="143">
      <c r="A143" s="2" t="n"/>
      <c r="B143" s="2" t="n"/>
      <c r="C143" s="24" t="n"/>
      <c r="D143" s="25" t="n"/>
      <c r="E143" s="2" t="n"/>
      <c r="F143" s="23">
        <f>IF(OR($C143="",$D143=""),"",MAX(1,INT(($C143-'Настройки'!$C$4)/7)+1))</f>
        <v/>
      </c>
    </row>
    <row r="144">
      <c r="A144" s="2" t="n"/>
      <c r="B144" s="2" t="n"/>
      <c r="C144" s="24" t="n"/>
      <c r="D144" s="25" t="n"/>
      <c r="E144" s="2" t="n"/>
      <c r="F144" s="23">
        <f>IF(OR($C144="",$D144=""),"",MAX(1,INT(($C144-'Настройки'!$C$4)/7)+1))</f>
        <v/>
      </c>
    </row>
    <row r="145">
      <c r="A145" s="2" t="n"/>
      <c r="B145" s="2" t="n"/>
      <c r="C145" s="24" t="n"/>
      <c r="D145" s="25" t="n"/>
      <c r="E145" s="2" t="n"/>
      <c r="F145" s="23">
        <f>IF(OR($C145="",$D145=""),"",MAX(1,INT(($C145-'Настройки'!$C$4)/7)+1))</f>
        <v/>
      </c>
    </row>
    <row r="146">
      <c r="A146" s="2" t="n"/>
      <c r="B146" s="2" t="n"/>
      <c r="C146" s="24" t="n"/>
      <c r="D146" s="25" t="n"/>
      <c r="E146" s="2" t="n"/>
      <c r="F146" s="23">
        <f>IF(OR($C146="",$D146=""),"",MAX(1,INT(($C146-'Настройки'!$C$4)/7)+1))</f>
        <v/>
      </c>
    </row>
    <row r="147">
      <c r="A147" s="2" t="n"/>
      <c r="B147" s="2" t="n"/>
      <c r="C147" s="24" t="n"/>
      <c r="D147" s="25" t="n"/>
      <c r="E147" s="2" t="n"/>
      <c r="F147" s="23">
        <f>IF(OR($C147="",$D147=""),"",MAX(1,INT(($C147-'Настройки'!$C$4)/7)+1))</f>
        <v/>
      </c>
    </row>
    <row r="148">
      <c r="A148" s="2" t="n"/>
      <c r="B148" s="2" t="n"/>
      <c r="C148" s="24" t="n"/>
      <c r="D148" s="25" t="n"/>
      <c r="E148" s="2" t="n"/>
      <c r="F148" s="23">
        <f>IF(OR($C148="",$D148=""),"",MAX(1,INT(($C148-'Настройки'!$C$4)/7)+1))</f>
        <v/>
      </c>
    </row>
    <row r="149">
      <c r="A149" s="2" t="n"/>
      <c r="B149" s="2" t="n"/>
      <c r="C149" s="24" t="n"/>
      <c r="D149" s="25" t="n"/>
      <c r="E149" s="2" t="n"/>
      <c r="F149" s="23">
        <f>IF(OR($C149="",$D149=""),"",MAX(1,INT(($C149-'Настройки'!$C$4)/7)+1))</f>
        <v/>
      </c>
    </row>
    <row r="150">
      <c r="A150" s="2" t="n"/>
      <c r="B150" s="2" t="n"/>
      <c r="C150" s="24" t="n"/>
      <c r="D150" s="25" t="n"/>
      <c r="E150" s="2" t="n"/>
      <c r="F150" s="23">
        <f>IF(OR($C150="",$D150=""),"",MAX(1,INT(($C150-'Настройки'!$C$4)/7)+1))</f>
        <v/>
      </c>
    </row>
    <row r="151">
      <c r="A151" s="2" t="n"/>
      <c r="B151" s="2" t="n"/>
      <c r="C151" s="24" t="n"/>
      <c r="D151" s="25" t="n"/>
      <c r="E151" s="2" t="n"/>
      <c r="F151" s="23">
        <f>IF(OR($C151="",$D151=""),"",MAX(1,INT(($C151-'Настройки'!$C$4)/7)+1))</f>
        <v/>
      </c>
    </row>
    <row r="152">
      <c r="A152" s="2" t="n"/>
      <c r="B152" s="2" t="n"/>
      <c r="C152" s="24" t="n"/>
      <c r="D152" s="25" t="n"/>
      <c r="E152" s="2" t="n"/>
      <c r="F152" s="23">
        <f>IF(OR($C152="",$D152=""),"",MAX(1,INT(($C152-'Настройки'!$C$4)/7)+1))</f>
        <v/>
      </c>
    </row>
    <row r="153">
      <c r="A153" s="2" t="n"/>
      <c r="B153" s="2" t="n"/>
      <c r="C153" s="24" t="n"/>
      <c r="D153" s="25" t="n"/>
      <c r="E153" s="2" t="n"/>
      <c r="F153" s="23">
        <f>IF(OR($C153="",$D153=""),"",MAX(1,INT(($C153-'Настройки'!$C$4)/7)+1))</f>
        <v/>
      </c>
    </row>
    <row r="154">
      <c r="A154" s="2" t="n"/>
      <c r="B154" s="2" t="n"/>
      <c r="C154" s="24" t="n"/>
      <c r="D154" s="25" t="n"/>
      <c r="E154" s="2" t="n"/>
      <c r="F154" s="23">
        <f>IF(OR($C154="",$D154=""),"",MAX(1,INT(($C154-'Настройки'!$C$4)/7)+1))</f>
        <v/>
      </c>
    </row>
    <row r="155">
      <c r="A155" s="2" t="n"/>
      <c r="B155" s="2" t="n"/>
      <c r="C155" s="24" t="n"/>
      <c r="D155" s="25" t="n"/>
      <c r="E155" s="2" t="n"/>
      <c r="F155" s="23">
        <f>IF(OR($C155="",$D155=""),"",MAX(1,INT(($C155-'Настройки'!$C$4)/7)+1))</f>
        <v/>
      </c>
    </row>
    <row r="156">
      <c r="A156" s="2" t="n"/>
      <c r="B156" s="2" t="n"/>
      <c r="C156" s="24" t="n"/>
      <c r="D156" s="25" t="n"/>
      <c r="E156" s="2" t="n"/>
      <c r="F156" s="23">
        <f>IF(OR($C156="",$D156=""),"",MAX(1,INT(($C156-'Настройки'!$C$4)/7)+1))</f>
        <v/>
      </c>
    </row>
    <row r="157">
      <c r="A157" s="2" t="n"/>
      <c r="B157" s="2" t="n"/>
      <c r="C157" s="24" t="n"/>
      <c r="D157" s="25" t="n"/>
      <c r="E157" s="2" t="n"/>
      <c r="F157" s="23">
        <f>IF(OR($C157="",$D157=""),"",MAX(1,INT(($C157-'Настройки'!$C$4)/7)+1))</f>
        <v/>
      </c>
    </row>
    <row r="158">
      <c r="A158" s="2" t="n"/>
      <c r="B158" s="2" t="n"/>
      <c r="C158" s="24" t="n"/>
      <c r="D158" s="25" t="n"/>
      <c r="E158" s="2" t="n"/>
      <c r="F158" s="23">
        <f>IF(OR($C158="",$D158=""),"",MAX(1,INT(($C158-'Настройки'!$C$4)/7)+1))</f>
        <v/>
      </c>
    </row>
    <row r="159">
      <c r="A159" s="2" t="n"/>
      <c r="B159" s="2" t="n"/>
      <c r="C159" s="24" t="n"/>
      <c r="D159" s="25" t="n"/>
      <c r="E159" s="2" t="n"/>
      <c r="F159" s="23">
        <f>IF(OR($C159="",$D159=""),"",MAX(1,INT(($C159-'Настройки'!$C$4)/7)+1))</f>
        <v/>
      </c>
    </row>
    <row r="160">
      <c r="A160" s="2" t="n"/>
      <c r="B160" s="2" t="n"/>
      <c r="C160" s="24" t="n"/>
      <c r="D160" s="25" t="n"/>
      <c r="E160" s="2" t="n"/>
      <c r="F160" s="23">
        <f>IF(OR($C160="",$D160=""),"",MAX(1,INT(($C160-'Настройки'!$C$4)/7)+1))</f>
        <v/>
      </c>
    </row>
    <row r="161">
      <c r="A161" s="2" t="n"/>
      <c r="B161" s="2" t="n"/>
      <c r="C161" s="24" t="n"/>
      <c r="D161" s="25" t="n"/>
      <c r="E161" s="2" t="n"/>
      <c r="F161" s="23">
        <f>IF(OR($C161="",$D161=""),"",MAX(1,INT(($C161-'Настройки'!$C$4)/7)+1))</f>
        <v/>
      </c>
    </row>
    <row r="162">
      <c r="A162" s="2" t="n"/>
      <c r="B162" s="2" t="n"/>
      <c r="C162" s="24" t="n"/>
      <c r="D162" s="25" t="n"/>
      <c r="E162" s="2" t="n"/>
      <c r="F162" s="23">
        <f>IF(OR($C162="",$D162=""),"",MAX(1,INT(($C162-'Настройки'!$C$4)/7)+1))</f>
        <v/>
      </c>
    </row>
    <row r="163">
      <c r="A163" s="2" t="n"/>
      <c r="B163" s="2" t="n"/>
      <c r="C163" s="24" t="n"/>
      <c r="D163" s="25" t="n"/>
      <c r="E163" s="2" t="n"/>
      <c r="F163" s="23">
        <f>IF(OR($C163="",$D163=""),"",MAX(1,INT(($C163-'Настройки'!$C$4)/7)+1))</f>
        <v/>
      </c>
    </row>
    <row r="164">
      <c r="A164" s="2" t="n"/>
      <c r="B164" s="2" t="n"/>
      <c r="C164" s="24" t="n"/>
      <c r="D164" s="25" t="n"/>
      <c r="E164" s="2" t="n"/>
      <c r="F164" s="23">
        <f>IF(OR($C164="",$D164=""),"",MAX(1,INT(($C164-'Настройки'!$C$4)/7)+1))</f>
        <v/>
      </c>
    </row>
    <row r="165">
      <c r="A165" s="2" t="n"/>
      <c r="B165" s="2" t="n"/>
      <c r="C165" s="24" t="n"/>
      <c r="D165" s="25" t="n"/>
      <c r="E165" s="2" t="n"/>
      <c r="F165" s="23">
        <f>IF(OR($C165="",$D165=""),"",MAX(1,INT(($C165-'Настройки'!$C$4)/7)+1))</f>
        <v/>
      </c>
    </row>
    <row r="166">
      <c r="A166" s="2" t="n"/>
      <c r="B166" s="2" t="n"/>
      <c r="C166" s="24" t="n"/>
      <c r="D166" s="25" t="n"/>
      <c r="E166" s="2" t="n"/>
      <c r="F166" s="23">
        <f>IF(OR($C166="",$D166=""),"",MAX(1,INT(($C166-'Настройки'!$C$4)/7)+1))</f>
        <v/>
      </c>
    </row>
    <row r="167">
      <c r="A167" s="2" t="n"/>
      <c r="B167" s="2" t="n"/>
      <c r="C167" s="24" t="n"/>
      <c r="D167" s="25" t="n"/>
      <c r="E167" s="2" t="n"/>
      <c r="F167" s="23">
        <f>IF(OR($C167="",$D167=""),"",MAX(1,INT(($C167-'Настройки'!$C$4)/7)+1))</f>
        <v/>
      </c>
    </row>
    <row r="168">
      <c r="A168" s="2" t="n"/>
      <c r="B168" s="2" t="n"/>
      <c r="C168" s="24" t="n"/>
      <c r="D168" s="25" t="n"/>
      <c r="E168" s="2" t="n"/>
      <c r="F168" s="23">
        <f>IF(OR($C168="",$D168=""),"",MAX(1,INT(($C168-'Настройки'!$C$4)/7)+1))</f>
        <v/>
      </c>
    </row>
    <row r="169">
      <c r="A169" s="2" t="n"/>
      <c r="B169" s="2" t="n"/>
      <c r="C169" s="24" t="n"/>
      <c r="D169" s="25" t="n"/>
      <c r="E169" s="2" t="n"/>
      <c r="F169" s="23">
        <f>IF(OR($C169="",$D169=""),"",MAX(1,INT(($C169-'Настройки'!$C$4)/7)+1))</f>
        <v/>
      </c>
    </row>
    <row r="170">
      <c r="A170" s="2" t="n"/>
      <c r="B170" s="2" t="n"/>
      <c r="C170" s="24" t="n"/>
      <c r="D170" s="25" t="n"/>
      <c r="E170" s="2" t="n"/>
      <c r="F170" s="23">
        <f>IF(OR($C170="",$D170=""),"",MAX(1,INT(($C170-'Настройки'!$C$4)/7)+1))</f>
        <v/>
      </c>
    </row>
    <row r="171">
      <c r="A171" s="2" t="n"/>
      <c r="B171" s="2" t="n"/>
      <c r="C171" s="24" t="n"/>
      <c r="D171" s="25" t="n"/>
      <c r="E171" s="2" t="n"/>
      <c r="F171" s="23">
        <f>IF(OR($C171="",$D171=""),"",MAX(1,INT(($C171-'Настройки'!$C$4)/7)+1))</f>
        <v/>
      </c>
    </row>
    <row r="172">
      <c r="A172" s="2" t="n"/>
      <c r="B172" s="2" t="n"/>
      <c r="C172" s="24" t="n"/>
      <c r="D172" s="25" t="n"/>
      <c r="E172" s="2" t="n"/>
      <c r="F172" s="23">
        <f>IF(OR($C172="",$D172=""),"",MAX(1,INT(($C172-'Настройки'!$C$4)/7)+1))</f>
        <v/>
      </c>
    </row>
    <row r="173">
      <c r="A173" s="2" t="n"/>
      <c r="B173" s="2" t="n"/>
      <c r="C173" s="24" t="n"/>
      <c r="D173" s="25" t="n"/>
      <c r="E173" s="2" t="n"/>
      <c r="F173" s="23">
        <f>IF(OR($C173="",$D173=""),"",MAX(1,INT(($C173-'Настройки'!$C$4)/7)+1))</f>
        <v/>
      </c>
    </row>
    <row r="174">
      <c r="A174" s="2" t="n"/>
      <c r="B174" s="2" t="n"/>
      <c r="C174" s="24" t="n"/>
      <c r="D174" s="25" t="n"/>
      <c r="E174" s="2" t="n"/>
      <c r="F174" s="23">
        <f>IF(OR($C174="",$D174=""),"",MAX(1,INT(($C174-'Настройки'!$C$4)/7)+1))</f>
        <v/>
      </c>
    </row>
    <row r="175">
      <c r="A175" s="2" t="n"/>
      <c r="B175" s="2" t="n"/>
      <c r="C175" s="24" t="n"/>
      <c r="D175" s="25" t="n"/>
      <c r="E175" s="2" t="n"/>
      <c r="F175" s="23">
        <f>IF(OR($C175="",$D175=""),"",MAX(1,INT(($C175-'Настройки'!$C$4)/7)+1))</f>
        <v/>
      </c>
    </row>
    <row r="176">
      <c r="A176" s="2" t="n"/>
      <c r="B176" s="2" t="n"/>
      <c r="C176" s="24" t="n"/>
      <c r="D176" s="25" t="n"/>
      <c r="E176" s="2" t="n"/>
      <c r="F176" s="23">
        <f>IF(OR($C176="",$D176=""),"",MAX(1,INT(($C176-'Настройки'!$C$4)/7)+1))</f>
        <v/>
      </c>
    </row>
    <row r="177">
      <c r="A177" s="2" t="n"/>
      <c r="B177" s="2" t="n"/>
      <c r="C177" s="24" t="n"/>
      <c r="D177" s="25" t="n"/>
      <c r="E177" s="2" t="n"/>
      <c r="F177" s="23">
        <f>IF(OR($C177="",$D177=""),"",MAX(1,INT(($C177-'Настройки'!$C$4)/7)+1))</f>
        <v/>
      </c>
    </row>
    <row r="178">
      <c r="A178" s="2" t="n"/>
      <c r="B178" s="2" t="n"/>
      <c r="C178" s="24" t="n"/>
      <c r="D178" s="25" t="n"/>
      <c r="E178" s="2" t="n"/>
      <c r="F178" s="23">
        <f>IF(OR($C178="",$D178=""),"",MAX(1,INT(($C178-'Настройки'!$C$4)/7)+1))</f>
        <v/>
      </c>
    </row>
    <row r="179">
      <c r="A179" s="2" t="n"/>
      <c r="B179" s="2" t="n"/>
      <c r="C179" s="24" t="n"/>
      <c r="D179" s="25" t="n"/>
      <c r="E179" s="2" t="n"/>
      <c r="F179" s="23">
        <f>IF(OR($C179="",$D179=""),"",MAX(1,INT(($C179-'Настройки'!$C$4)/7)+1))</f>
        <v/>
      </c>
    </row>
    <row r="180">
      <c r="A180" s="2" t="n"/>
      <c r="B180" s="2" t="n"/>
      <c r="C180" s="24" t="n"/>
      <c r="D180" s="25" t="n"/>
      <c r="E180" s="2" t="n"/>
      <c r="F180" s="23">
        <f>IF(OR($C180="",$D180=""),"",MAX(1,INT(($C180-'Настройки'!$C$4)/7)+1))</f>
        <v/>
      </c>
    </row>
    <row r="181">
      <c r="A181" s="2" t="n"/>
      <c r="B181" s="2" t="n"/>
      <c r="C181" s="24" t="n"/>
      <c r="D181" s="25" t="n"/>
      <c r="E181" s="2" t="n"/>
      <c r="F181" s="23">
        <f>IF(OR($C181="",$D181=""),"",MAX(1,INT(($C181-'Настройки'!$C$4)/7)+1))</f>
        <v/>
      </c>
    </row>
    <row r="182">
      <c r="A182" s="2" t="n"/>
      <c r="B182" s="2" t="n"/>
      <c r="C182" s="24" t="n"/>
      <c r="D182" s="25" t="n"/>
      <c r="E182" s="2" t="n"/>
      <c r="F182" s="23">
        <f>IF(OR($C182="",$D182=""),"",MAX(1,INT(($C182-'Настройки'!$C$4)/7)+1))</f>
        <v/>
      </c>
    </row>
    <row r="183">
      <c r="A183" s="2" t="n"/>
      <c r="B183" s="2" t="n"/>
      <c r="C183" s="24" t="n"/>
      <c r="D183" s="25" t="n"/>
      <c r="E183" s="2" t="n"/>
      <c r="F183" s="23">
        <f>IF(OR($C183="",$D183=""),"",MAX(1,INT(($C183-'Настройки'!$C$4)/7)+1))</f>
        <v/>
      </c>
    </row>
    <row r="184">
      <c r="A184" s="2" t="n"/>
      <c r="B184" s="2" t="n"/>
      <c r="C184" s="24" t="n"/>
      <c r="D184" s="25" t="n"/>
      <c r="E184" s="2" t="n"/>
      <c r="F184" s="23">
        <f>IF(OR($C184="",$D184=""),"",MAX(1,INT(($C184-'Настройки'!$C$4)/7)+1))</f>
        <v/>
      </c>
    </row>
    <row r="185">
      <c r="A185" s="2" t="n"/>
      <c r="B185" s="2" t="n"/>
      <c r="C185" s="24" t="n"/>
      <c r="D185" s="25" t="n"/>
      <c r="E185" s="2" t="n"/>
      <c r="F185" s="23">
        <f>IF(OR($C185="",$D185=""),"",MAX(1,INT(($C185-'Настройки'!$C$4)/7)+1))</f>
        <v/>
      </c>
    </row>
    <row r="186">
      <c r="A186" s="2" t="n"/>
      <c r="B186" s="2" t="n"/>
      <c r="C186" s="24" t="n"/>
      <c r="D186" s="25" t="n"/>
      <c r="E186" s="2" t="n"/>
      <c r="F186" s="23">
        <f>IF(OR($C186="",$D186=""),"",MAX(1,INT(($C186-'Настройки'!$C$4)/7)+1))</f>
        <v/>
      </c>
    </row>
    <row r="187">
      <c r="A187" s="2" t="n"/>
      <c r="B187" s="2" t="n"/>
      <c r="C187" s="24" t="n"/>
      <c r="D187" s="25" t="n"/>
      <c r="E187" s="2" t="n"/>
      <c r="F187" s="23">
        <f>IF(OR($C187="",$D187=""),"",MAX(1,INT(($C187-'Настройки'!$C$4)/7)+1))</f>
        <v/>
      </c>
    </row>
    <row r="188">
      <c r="A188" s="2" t="n"/>
      <c r="B188" s="2" t="n"/>
      <c r="C188" s="24" t="n"/>
      <c r="D188" s="25" t="n"/>
      <c r="E188" s="2" t="n"/>
      <c r="F188" s="23">
        <f>IF(OR($C188="",$D188=""),"",MAX(1,INT(($C188-'Настройки'!$C$4)/7)+1))</f>
        <v/>
      </c>
    </row>
    <row r="189">
      <c r="A189" s="2" t="n"/>
      <c r="B189" s="2" t="n"/>
      <c r="C189" s="24" t="n"/>
      <c r="D189" s="25" t="n"/>
      <c r="E189" s="2" t="n"/>
      <c r="F189" s="23">
        <f>IF(OR($C189="",$D189=""),"",MAX(1,INT(($C189-'Настройки'!$C$4)/7)+1))</f>
        <v/>
      </c>
    </row>
    <row r="190">
      <c r="A190" s="2" t="n"/>
      <c r="B190" s="2" t="n"/>
      <c r="C190" s="24" t="n"/>
      <c r="D190" s="25" t="n"/>
      <c r="E190" s="2" t="n"/>
      <c r="F190" s="23">
        <f>IF(OR($C190="",$D190=""),"",MAX(1,INT(($C190-'Настройки'!$C$4)/7)+1))</f>
        <v/>
      </c>
    </row>
    <row r="191">
      <c r="A191" s="2" t="n"/>
      <c r="B191" s="2" t="n"/>
      <c r="C191" s="24" t="n"/>
      <c r="D191" s="25" t="n"/>
      <c r="E191" s="2" t="n"/>
      <c r="F191" s="23">
        <f>IF(OR($C191="",$D191=""),"",MAX(1,INT(($C191-'Настройки'!$C$4)/7)+1))</f>
        <v/>
      </c>
    </row>
    <row r="192">
      <c r="A192" s="2" t="n"/>
      <c r="B192" s="2" t="n"/>
      <c r="C192" s="24" t="n"/>
      <c r="D192" s="25" t="n"/>
      <c r="E192" s="2" t="n"/>
      <c r="F192" s="23">
        <f>IF(OR($C192="",$D192=""),"",MAX(1,INT(($C192-'Настройки'!$C$4)/7)+1))</f>
        <v/>
      </c>
    </row>
    <row r="193">
      <c r="A193" s="2" t="n"/>
      <c r="B193" s="2" t="n"/>
      <c r="C193" s="24" t="n"/>
      <c r="D193" s="25" t="n"/>
      <c r="E193" s="2" t="n"/>
      <c r="F193" s="23">
        <f>IF(OR($C193="",$D193=""),"",MAX(1,INT(($C193-'Настройки'!$C$4)/7)+1))</f>
        <v/>
      </c>
    </row>
    <row r="194">
      <c r="A194" s="2" t="n"/>
      <c r="B194" s="2" t="n"/>
      <c r="C194" s="24" t="n"/>
      <c r="D194" s="25" t="n"/>
      <c r="E194" s="2" t="n"/>
      <c r="F194" s="23">
        <f>IF(OR($C194="",$D194=""),"",MAX(1,INT(($C194-'Настройки'!$C$4)/7)+1))</f>
        <v/>
      </c>
    </row>
    <row r="195">
      <c r="A195" s="2" t="n"/>
      <c r="B195" s="2" t="n"/>
      <c r="C195" s="24" t="n"/>
      <c r="D195" s="25" t="n"/>
      <c r="E195" s="2" t="n"/>
      <c r="F195" s="23">
        <f>IF(OR($C195="",$D195=""),"",MAX(1,INT(($C195-'Настройки'!$C$4)/7)+1))</f>
        <v/>
      </c>
    </row>
    <row r="196">
      <c r="A196" s="2" t="n"/>
      <c r="B196" s="2" t="n"/>
      <c r="C196" s="24" t="n"/>
      <c r="D196" s="25" t="n"/>
      <c r="E196" s="2" t="n"/>
      <c r="F196" s="23">
        <f>IF(OR($C196="",$D196=""),"",MAX(1,INT(($C196-'Настройки'!$C$4)/7)+1))</f>
        <v/>
      </c>
    </row>
    <row r="197">
      <c r="A197" s="2" t="n"/>
      <c r="B197" s="2" t="n"/>
      <c r="C197" s="24" t="n"/>
      <c r="D197" s="25" t="n"/>
      <c r="E197" s="2" t="n"/>
      <c r="F197" s="23">
        <f>IF(OR($C197="",$D197=""),"",MAX(1,INT(($C197-'Настройки'!$C$4)/7)+1))</f>
        <v/>
      </c>
    </row>
    <row r="198">
      <c r="A198" s="2" t="n"/>
      <c r="B198" s="2" t="n"/>
      <c r="C198" s="24" t="n"/>
      <c r="D198" s="25" t="n"/>
      <c r="E198" s="2" t="n"/>
      <c r="F198" s="23">
        <f>IF(OR($C198="",$D198=""),"",MAX(1,INT(($C198-'Настройки'!$C$4)/7)+1))</f>
        <v/>
      </c>
    </row>
    <row r="199">
      <c r="A199" s="2" t="n"/>
      <c r="B199" s="2" t="n"/>
      <c r="C199" s="24" t="n"/>
      <c r="D199" s="25" t="n"/>
      <c r="E199" s="2" t="n"/>
      <c r="F199" s="23">
        <f>IF(OR($C199="",$D199=""),"",MAX(1,INT(($C199-'Настройки'!$C$4)/7)+1))</f>
        <v/>
      </c>
    </row>
    <row r="200">
      <c r="A200" s="2" t="n"/>
      <c r="B200" s="2" t="n"/>
      <c r="C200" s="24" t="n"/>
      <c r="D200" s="25" t="n"/>
      <c r="E200" s="2" t="n"/>
      <c r="F200" s="23">
        <f>IF(OR($C200="",$D200=""),"",MAX(1,INT(($C200-'Настройки'!$C$4)/7)+1))</f>
        <v/>
      </c>
    </row>
    <row r="201">
      <c r="A201" s="2" t="n"/>
      <c r="B201" s="2" t="n"/>
      <c r="C201" s="24" t="n"/>
      <c r="D201" s="25" t="n"/>
      <c r="E201" s="2" t="n"/>
      <c r="F201" s="23">
        <f>IF(OR($C201="",$D201=""),"",MAX(1,INT(($C201-'Настройки'!$C$4)/7)+1))</f>
        <v/>
      </c>
    </row>
    <row r="202">
      <c r="A202" s="2" t="n"/>
      <c r="B202" s="2" t="n"/>
      <c r="C202" s="24" t="n"/>
      <c r="D202" s="25" t="n"/>
      <c r="E202" s="2" t="n"/>
      <c r="F202" s="23">
        <f>IF(OR($C202="",$D202=""),"",MAX(1,INT(($C202-'Настройки'!$C$4)/7)+1))</f>
        <v/>
      </c>
    </row>
    <row r="203">
      <c r="A203" s="2" t="n"/>
      <c r="B203" s="2" t="n"/>
      <c r="C203" s="24" t="n"/>
      <c r="D203" s="25" t="n"/>
      <c r="E203" s="2" t="n"/>
      <c r="F203" s="23">
        <f>IF(OR($C203="",$D203=""),"",MAX(1,INT(($C203-'Настройки'!$C$4)/7)+1))</f>
        <v/>
      </c>
    </row>
    <row r="204">
      <c r="A204" s="2" t="n"/>
      <c r="B204" s="2" t="n"/>
      <c r="C204" s="24" t="n"/>
      <c r="D204" s="25" t="n"/>
      <c r="E204" s="2" t="n"/>
      <c r="F204" s="23">
        <f>IF(OR($C204="",$D204=""),"",MAX(1,INT(($C204-'Настройки'!$C$4)/7)+1))</f>
        <v/>
      </c>
    </row>
    <row r="205">
      <c r="A205" s="2" t="n"/>
      <c r="B205" s="2" t="n"/>
      <c r="C205" s="24" t="n"/>
      <c r="D205" s="25" t="n"/>
      <c r="E205" s="2" t="n"/>
      <c r="F205" s="23">
        <f>IF(OR($C205="",$D205=""),"",MAX(1,INT(($C205-'Настройки'!$C$4)/7)+1))</f>
        <v/>
      </c>
    </row>
    <row r="206">
      <c r="A206" s="2" t="n"/>
      <c r="B206" s="2" t="n"/>
      <c r="C206" s="24" t="n"/>
      <c r="D206" s="25" t="n"/>
      <c r="E206" s="2" t="n"/>
      <c r="F206" s="23">
        <f>IF(OR($C206="",$D206=""),"",MAX(1,INT(($C206-'Настройки'!$C$4)/7)+1))</f>
        <v/>
      </c>
    </row>
    <row r="207">
      <c r="A207" s="2" t="n"/>
      <c r="B207" s="2" t="n"/>
      <c r="C207" s="24" t="n"/>
      <c r="D207" s="25" t="n"/>
      <c r="E207" s="2" t="n"/>
      <c r="F207" s="23">
        <f>IF(OR($C207="",$D207=""),"",MAX(1,INT(($C207-'Настройки'!$C$4)/7)+1))</f>
        <v/>
      </c>
    </row>
    <row r="208">
      <c r="A208" s="2" t="n"/>
      <c r="B208" s="2" t="n"/>
      <c r="C208" s="24" t="n"/>
      <c r="D208" s="25" t="n"/>
      <c r="E208" s="2" t="n"/>
      <c r="F208" s="23">
        <f>IF(OR($C208="",$D208=""),"",MAX(1,INT(($C208-'Настройки'!$C$4)/7)+1))</f>
        <v/>
      </c>
    </row>
    <row r="209">
      <c r="A209" s="2" t="n"/>
      <c r="B209" s="2" t="n"/>
      <c r="C209" s="24" t="n"/>
      <c r="D209" s="25" t="n"/>
      <c r="E209" s="2" t="n"/>
      <c r="F209" s="23">
        <f>IF(OR($C209="",$D209=""),"",MAX(1,INT(($C209-'Настройки'!$C$4)/7)+1))</f>
        <v/>
      </c>
    </row>
    <row r="210">
      <c r="A210" s="2" t="n"/>
      <c r="B210" s="2" t="n"/>
      <c r="C210" s="24" t="n"/>
      <c r="D210" s="25" t="n"/>
      <c r="E210" s="2" t="n"/>
      <c r="F210" s="23">
        <f>IF(OR($C210="",$D210=""),"",MAX(1,INT(($C210-'Настройки'!$C$4)/7)+1))</f>
        <v/>
      </c>
    </row>
    <row r="211">
      <c r="A211" s="2" t="n"/>
      <c r="B211" s="2" t="n"/>
      <c r="C211" s="24" t="n"/>
      <c r="D211" s="25" t="n"/>
      <c r="E211" s="2" t="n"/>
      <c r="F211" s="23">
        <f>IF(OR($C211="",$D211=""),"",MAX(1,INT(($C211-'Настройки'!$C$4)/7)+1))</f>
        <v/>
      </c>
    </row>
    <row r="212">
      <c r="A212" s="2" t="n"/>
      <c r="B212" s="2" t="n"/>
      <c r="C212" s="24" t="n"/>
      <c r="D212" s="25" t="n"/>
      <c r="E212" s="2" t="n"/>
      <c r="F212" s="23">
        <f>IF(OR($C212="",$D212=""),"",MAX(1,INT(($C212-'Настройки'!$C$4)/7)+1))</f>
        <v/>
      </c>
    </row>
    <row r="213">
      <c r="A213" s="2" t="n"/>
      <c r="B213" s="2" t="n"/>
      <c r="C213" s="24" t="n"/>
      <c r="D213" s="25" t="n"/>
      <c r="E213" s="2" t="n"/>
      <c r="F213" s="23">
        <f>IF(OR($C213="",$D213=""),"",MAX(1,INT(($C213-'Настройки'!$C$4)/7)+1))</f>
        <v/>
      </c>
    </row>
    <row r="214">
      <c r="A214" s="2" t="n"/>
      <c r="B214" s="2" t="n"/>
      <c r="C214" s="24" t="n"/>
      <c r="D214" s="25" t="n"/>
      <c r="E214" s="2" t="n"/>
      <c r="F214" s="23">
        <f>IF(OR($C214="",$D214=""),"",MAX(1,INT(($C214-'Настройки'!$C$4)/7)+1))</f>
        <v/>
      </c>
    </row>
    <row r="215">
      <c r="A215" s="2" t="n"/>
      <c r="B215" s="2" t="n"/>
      <c r="C215" s="24" t="n"/>
      <c r="D215" s="25" t="n"/>
      <c r="E215" s="2" t="n"/>
      <c r="F215" s="23">
        <f>IF(OR($C215="",$D215=""),"",MAX(1,INT(($C215-'Настройки'!$C$4)/7)+1))</f>
        <v/>
      </c>
    </row>
    <row r="216">
      <c r="A216" s="2" t="n"/>
      <c r="B216" s="2" t="n"/>
      <c r="C216" s="24" t="n"/>
      <c r="D216" s="25" t="n"/>
      <c r="E216" s="2" t="n"/>
      <c r="F216" s="23">
        <f>IF(OR($C216="",$D216=""),"",MAX(1,INT(($C216-'Настройки'!$C$4)/7)+1))</f>
        <v/>
      </c>
    </row>
    <row r="217">
      <c r="A217" s="2" t="n"/>
      <c r="B217" s="2" t="n"/>
      <c r="C217" s="24" t="n"/>
      <c r="D217" s="25" t="n"/>
      <c r="E217" s="2" t="n"/>
      <c r="F217" s="23">
        <f>IF(OR($C217="",$D217=""),"",MAX(1,INT(($C217-'Настройки'!$C$4)/7)+1))</f>
        <v/>
      </c>
    </row>
    <row r="218">
      <c r="A218" s="2" t="n"/>
      <c r="B218" s="2" t="n"/>
      <c r="C218" s="24" t="n"/>
      <c r="D218" s="25" t="n"/>
      <c r="E218" s="2" t="n"/>
      <c r="F218" s="23">
        <f>IF(OR($C218="",$D218=""),"",MAX(1,INT(($C218-'Настройки'!$C$4)/7)+1))</f>
        <v/>
      </c>
    </row>
    <row r="219">
      <c r="A219" s="2" t="n"/>
      <c r="B219" s="2" t="n"/>
      <c r="C219" s="24" t="n"/>
      <c r="D219" s="25" t="n"/>
      <c r="E219" s="2" t="n"/>
      <c r="F219" s="23">
        <f>IF(OR($C219="",$D219=""),"",MAX(1,INT(($C219-'Настройки'!$C$4)/7)+1))</f>
        <v/>
      </c>
    </row>
    <row r="220">
      <c r="A220" s="2" t="n"/>
      <c r="B220" s="2" t="n"/>
      <c r="C220" s="24" t="n"/>
      <c r="D220" s="25" t="n"/>
      <c r="E220" s="2" t="n"/>
      <c r="F220" s="23">
        <f>IF(OR($C220="",$D220=""),"",MAX(1,INT(($C220-'Настройки'!$C$4)/7)+1))</f>
        <v/>
      </c>
    </row>
    <row r="221">
      <c r="A221" s="2" t="n"/>
      <c r="B221" s="2" t="n"/>
      <c r="C221" s="24" t="n"/>
      <c r="D221" s="25" t="n"/>
      <c r="E221" s="2" t="n"/>
      <c r="F221" s="23">
        <f>IF(OR($C221="",$D221=""),"",MAX(1,INT(($C221-'Настройки'!$C$4)/7)+1))</f>
        <v/>
      </c>
    </row>
    <row r="222">
      <c r="A222" s="2" t="n"/>
      <c r="B222" s="2" t="n"/>
      <c r="C222" s="24" t="n"/>
      <c r="D222" s="25" t="n"/>
      <c r="E222" s="2" t="n"/>
      <c r="F222" s="23">
        <f>IF(OR($C222="",$D222=""),"",MAX(1,INT(($C222-'Настройки'!$C$4)/7)+1))</f>
        <v/>
      </c>
    </row>
    <row r="223">
      <c r="A223" s="2" t="n"/>
      <c r="B223" s="2" t="n"/>
      <c r="C223" s="24" t="n"/>
      <c r="D223" s="25" t="n"/>
      <c r="E223" s="2" t="n"/>
      <c r="F223" s="23">
        <f>IF(OR($C223="",$D223=""),"",MAX(1,INT(($C223-'Настройки'!$C$4)/7)+1))</f>
        <v/>
      </c>
    </row>
    <row r="224">
      <c r="A224" s="2" t="n"/>
      <c r="B224" s="2" t="n"/>
      <c r="C224" s="24" t="n"/>
      <c r="D224" s="25" t="n"/>
      <c r="E224" s="2" t="n"/>
      <c r="F224" s="23">
        <f>IF(OR($C224="",$D224=""),"",MAX(1,INT(($C224-'Настройки'!$C$4)/7)+1))</f>
        <v/>
      </c>
    </row>
    <row r="225">
      <c r="A225" s="2" t="n"/>
      <c r="B225" s="2" t="n"/>
      <c r="C225" s="24" t="n"/>
      <c r="D225" s="25" t="n"/>
      <c r="E225" s="2" t="n"/>
      <c r="F225" s="23">
        <f>IF(OR($C225="",$D225=""),"",MAX(1,INT(($C225-'Настройки'!$C$4)/7)+1))</f>
        <v/>
      </c>
    </row>
    <row r="226">
      <c r="A226" s="2" t="n"/>
      <c r="B226" s="2" t="n"/>
      <c r="C226" s="24" t="n"/>
      <c r="D226" s="25" t="n"/>
      <c r="E226" s="2" t="n"/>
      <c r="F226" s="23">
        <f>IF(OR($C226="",$D226=""),"",MAX(1,INT(($C226-'Настройки'!$C$4)/7)+1))</f>
        <v/>
      </c>
    </row>
    <row r="227">
      <c r="A227" s="2" t="n"/>
      <c r="B227" s="2" t="n"/>
      <c r="C227" s="24" t="n"/>
      <c r="D227" s="25" t="n"/>
      <c r="E227" s="2" t="n"/>
      <c r="F227" s="23">
        <f>IF(OR($C227="",$D227=""),"",MAX(1,INT(($C227-'Настройки'!$C$4)/7)+1))</f>
        <v/>
      </c>
    </row>
    <row r="228">
      <c r="A228" s="2" t="n"/>
      <c r="B228" s="2" t="n"/>
      <c r="C228" s="24" t="n"/>
      <c r="D228" s="25" t="n"/>
      <c r="E228" s="2" t="n"/>
      <c r="F228" s="23">
        <f>IF(OR($C228="",$D228=""),"",MAX(1,INT(($C228-'Настройки'!$C$4)/7)+1))</f>
        <v/>
      </c>
    </row>
    <row r="229">
      <c r="A229" s="2" t="n"/>
      <c r="B229" s="2" t="n"/>
      <c r="C229" s="24" t="n"/>
      <c r="D229" s="25" t="n"/>
      <c r="E229" s="2" t="n"/>
      <c r="F229" s="23">
        <f>IF(OR($C229="",$D229=""),"",MAX(1,INT(($C229-'Настройки'!$C$4)/7)+1))</f>
        <v/>
      </c>
    </row>
    <row r="230">
      <c r="A230" s="2" t="n"/>
      <c r="B230" s="2" t="n"/>
      <c r="C230" s="24" t="n"/>
      <c r="D230" s="25" t="n"/>
      <c r="E230" s="2" t="n"/>
      <c r="F230" s="23">
        <f>IF(OR($C230="",$D230=""),"",MAX(1,INT(($C230-'Настройки'!$C$4)/7)+1))</f>
        <v/>
      </c>
    </row>
    <row r="231">
      <c r="A231" s="2" t="n"/>
      <c r="B231" s="2" t="n"/>
      <c r="C231" s="24" t="n"/>
      <c r="D231" s="25" t="n"/>
      <c r="E231" s="2" t="n"/>
      <c r="F231" s="23">
        <f>IF(OR($C231="",$D231=""),"",MAX(1,INT(($C231-'Настройки'!$C$4)/7)+1))</f>
        <v/>
      </c>
    </row>
    <row r="232">
      <c r="A232" s="2" t="n"/>
      <c r="B232" s="2" t="n"/>
      <c r="C232" s="24" t="n"/>
      <c r="D232" s="25" t="n"/>
      <c r="E232" s="2" t="n"/>
      <c r="F232" s="23">
        <f>IF(OR($C232="",$D232=""),"",MAX(1,INT(($C232-'Настройки'!$C$4)/7)+1))</f>
        <v/>
      </c>
    </row>
    <row r="233">
      <c r="A233" s="2" t="n"/>
      <c r="B233" s="2" t="n"/>
      <c r="C233" s="24" t="n"/>
      <c r="D233" s="25" t="n"/>
      <c r="E233" s="2" t="n"/>
      <c r="F233" s="23">
        <f>IF(OR($C233="",$D233=""),"",MAX(1,INT(($C233-'Настройки'!$C$4)/7)+1))</f>
        <v/>
      </c>
    </row>
    <row r="234">
      <c r="A234" s="2" t="n"/>
      <c r="B234" s="2" t="n"/>
      <c r="C234" s="24" t="n"/>
      <c r="D234" s="25" t="n"/>
      <c r="E234" s="2" t="n"/>
      <c r="F234" s="23">
        <f>IF(OR($C234="",$D234=""),"",MAX(1,INT(($C234-'Настройки'!$C$4)/7)+1))</f>
        <v/>
      </c>
    </row>
    <row r="235">
      <c r="A235" s="2" t="n"/>
      <c r="B235" s="2" t="n"/>
      <c r="C235" s="24" t="n"/>
      <c r="D235" s="25" t="n"/>
      <c r="E235" s="2" t="n"/>
      <c r="F235" s="23">
        <f>IF(OR($C235="",$D235=""),"",MAX(1,INT(($C235-'Настройки'!$C$4)/7)+1))</f>
        <v/>
      </c>
    </row>
    <row r="236">
      <c r="A236" s="2" t="n"/>
      <c r="B236" s="2" t="n"/>
      <c r="C236" s="24" t="n"/>
      <c r="D236" s="25" t="n"/>
      <c r="E236" s="2" t="n"/>
      <c r="F236" s="23">
        <f>IF(OR($C236="",$D236=""),"",MAX(1,INT(($C236-'Настройки'!$C$4)/7)+1))</f>
        <v/>
      </c>
    </row>
    <row r="237">
      <c r="A237" s="2" t="n"/>
      <c r="B237" s="2" t="n"/>
      <c r="C237" s="24" t="n"/>
      <c r="D237" s="25" t="n"/>
      <c r="E237" s="2" t="n"/>
      <c r="F237" s="23">
        <f>IF(OR($C237="",$D237=""),"",MAX(1,INT(($C237-'Настройки'!$C$4)/7)+1))</f>
        <v/>
      </c>
    </row>
    <row r="238">
      <c r="A238" s="2" t="n"/>
      <c r="B238" s="2" t="n"/>
      <c r="C238" s="24" t="n"/>
      <c r="D238" s="25" t="n"/>
      <c r="E238" s="2" t="n"/>
      <c r="F238" s="23">
        <f>IF(OR($C238="",$D238=""),"",MAX(1,INT(($C238-'Настройки'!$C$4)/7)+1))</f>
        <v/>
      </c>
    </row>
    <row r="239">
      <c r="A239" s="2" t="n"/>
      <c r="B239" s="2" t="n"/>
      <c r="C239" s="24" t="n"/>
      <c r="D239" s="25" t="n"/>
      <c r="E239" s="2" t="n"/>
      <c r="F239" s="23">
        <f>IF(OR($C239="",$D239=""),"",MAX(1,INT(($C239-'Настройки'!$C$4)/7)+1))</f>
        <v/>
      </c>
    </row>
    <row r="240">
      <c r="A240" s="2" t="n"/>
      <c r="B240" s="2" t="n"/>
      <c r="C240" s="24" t="n"/>
      <c r="D240" s="25" t="n"/>
      <c r="E240" s="2" t="n"/>
      <c r="F240" s="23">
        <f>IF(OR($C240="",$D240=""),"",MAX(1,INT(($C240-'Настройки'!$C$4)/7)+1))</f>
        <v/>
      </c>
    </row>
    <row r="241">
      <c r="A241" s="2" t="n"/>
      <c r="B241" s="2" t="n"/>
      <c r="C241" s="24" t="n"/>
      <c r="D241" s="25" t="n"/>
      <c r="E241" s="2" t="n"/>
      <c r="F241" s="23">
        <f>IF(OR($C241="",$D241=""),"",MAX(1,INT(($C241-'Настройки'!$C$4)/7)+1))</f>
        <v/>
      </c>
    </row>
    <row r="242">
      <c r="A242" s="2" t="n"/>
      <c r="B242" s="2" t="n"/>
      <c r="C242" s="24" t="n"/>
      <c r="D242" s="25" t="n"/>
      <c r="E242" s="2" t="n"/>
      <c r="F242" s="23">
        <f>IF(OR($C242="",$D242=""),"",MAX(1,INT(($C242-'Настройки'!$C$4)/7)+1))</f>
        <v/>
      </c>
    </row>
    <row r="243">
      <c r="A243" s="2" t="n"/>
      <c r="B243" s="2" t="n"/>
      <c r="C243" s="24" t="n"/>
      <c r="D243" s="25" t="n"/>
      <c r="E243" s="2" t="n"/>
      <c r="F243" s="23">
        <f>IF(OR($C243="",$D243=""),"",MAX(1,INT(($C243-'Настройки'!$C$4)/7)+1))</f>
        <v/>
      </c>
    </row>
    <row r="244">
      <c r="A244" s="2" t="n"/>
      <c r="B244" s="2" t="n"/>
      <c r="C244" s="24" t="n"/>
      <c r="D244" s="25" t="n"/>
      <c r="E244" s="2" t="n"/>
      <c r="F244" s="23">
        <f>IF(OR($C244="",$D244=""),"",MAX(1,INT(($C244-'Настройки'!$C$4)/7)+1))</f>
        <v/>
      </c>
    </row>
    <row r="245">
      <c r="A245" s="2" t="n"/>
      <c r="B245" s="2" t="n"/>
      <c r="C245" s="24" t="n"/>
      <c r="D245" s="25" t="n"/>
      <c r="E245" s="2" t="n"/>
      <c r="F245" s="23">
        <f>IF(OR($C245="",$D245=""),"",MAX(1,INT(($C245-'Настройки'!$C$4)/7)+1))</f>
        <v/>
      </c>
    </row>
    <row r="246">
      <c r="A246" s="2" t="n"/>
      <c r="B246" s="2" t="n"/>
      <c r="C246" s="24" t="n"/>
      <c r="D246" s="25" t="n"/>
      <c r="E246" s="2" t="n"/>
      <c r="F246" s="23">
        <f>IF(OR($C246="",$D246=""),"",MAX(1,INT(($C246-'Настройки'!$C$4)/7)+1))</f>
        <v/>
      </c>
    </row>
    <row r="247">
      <c r="A247" s="2" t="n"/>
      <c r="B247" s="2" t="n"/>
      <c r="C247" s="24" t="n"/>
      <c r="D247" s="25" t="n"/>
      <c r="E247" s="2" t="n"/>
      <c r="F247" s="23">
        <f>IF(OR($C247="",$D247=""),"",MAX(1,INT(($C247-'Настройки'!$C$4)/7)+1))</f>
        <v/>
      </c>
    </row>
    <row r="248">
      <c r="A248" s="2" t="n"/>
      <c r="B248" s="2" t="n"/>
      <c r="C248" s="24" t="n"/>
      <c r="D248" s="25" t="n"/>
      <c r="E248" s="2" t="n"/>
      <c r="F248" s="23">
        <f>IF(OR($C248="",$D248=""),"",MAX(1,INT(($C248-'Настройки'!$C$4)/7)+1))</f>
        <v/>
      </c>
    </row>
    <row r="249">
      <c r="A249" s="2" t="n"/>
      <c r="B249" s="2" t="n"/>
      <c r="C249" s="24" t="n"/>
      <c r="D249" s="25" t="n"/>
      <c r="E249" s="2" t="n"/>
      <c r="F249" s="23">
        <f>IF(OR($C249="",$D249=""),"",MAX(1,INT(($C249-'Настройки'!$C$4)/7)+1))</f>
        <v/>
      </c>
    </row>
    <row r="250">
      <c r="A250" s="2" t="n"/>
      <c r="B250" s="2" t="n"/>
      <c r="C250" s="24" t="n"/>
      <c r="D250" s="25" t="n"/>
      <c r="E250" s="2" t="n"/>
      <c r="F250" s="23">
        <f>IF(OR($C250="",$D250=""),"",MAX(1,INT(($C250-'Настройки'!$C$4)/7)+1))</f>
        <v/>
      </c>
    </row>
    <row r="251">
      <c r="A251" s="2" t="n"/>
      <c r="B251" s="2" t="n"/>
      <c r="C251" s="24" t="n"/>
      <c r="D251" s="25" t="n"/>
      <c r="E251" s="2" t="n"/>
      <c r="F251" s="23">
        <f>IF(OR($C251="",$D251=""),"",MAX(1,INT(($C251-'Настройки'!$C$4)/7)+1))</f>
        <v/>
      </c>
    </row>
    <row r="252">
      <c r="A252" s="2" t="n"/>
      <c r="B252" s="2" t="n"/>
      <c r="C252" s="24" t="n"/>
      <c r="D252" s="25" t="n"/>
      <c r="E252" s="2" t="n"/>
      <c r="F252" s="23">
        <f>IF(OR($C252="",$D252=""),"",MAX(1,INT(($C252-'Настройки'!$C$4)/7)+1))</f>
        <v/>
      </c>
    </row>
    <row r="253">
      <c r="A253" s="2" t="n"/>
      <c r="B253" s="2" t="n"/>
      <c r="C253" s="24" t="n"/>
      <c r="D253" s="25" t="n"/>
      <c r="E253" s="2" t="n"/>
      <c r="F253" s="23">
        <f>IF(OR($C253="",$D253=""),"",MAX(1,INT(($C253-'Настройки'!$C$4)/7)+1))</f>
        <v/>
      </c>
    </row>
    <row r="254">
      <c r="A254" s="2" t="n"/>
      <c r="B254" s="2" t="n"/>
      <c r="C254" s="24" t="n"/>
      <c r="D254" s="25" t="n"/>
      <c r="E254" s="2" t="n"/>
      <c r="F254" s="23">
        <f>IF(OR($C254="",$D254=""),"",MAX(1,INT(($C254-'Настройки'!$C$4)/7)+1))</f>
        <v/>
      </c>
    </row>
    <row r="255">
      <c r="A255" s="2" t="n"/>
      <c r="B255" s="2" t="n"/>
      <c r="C255" s="24" t="n"/>
      <c r="D255" s="25" t="n"/>
      <c r="E255" s="2" t="n"/>
      <c r="F255" s="23">
        <f>IF(OR($C255="",$D255=""),"",MAX(1,INT(($C255-'Настройки'!$C$4)/7)+1))</f>
        <v/>
      </c>
    </row>
    <row r="256">
      <c r="A256" s="2" t="n"/>
      <c r="B256" s="2" t="n"/>
      <c r="C256" s="24" t="n"/>
      <c r="D256" s="25" t="n"/>
      <c r="E256" s="2" t="n"/>
      <c r="F256" s="23">
        <f>IF(OR($C256="",$D256=""),"",MAX(1,INT(($C256-'Настройки'!$C$4)/7)+1))</f>
        <v/>
      </c>
    </row>
    <row r="257">
      <c r="A257" s="2" t="n"/>
      <c r="B257" s="2" t="n"/>
      <c r="C257" s="24" t="n"/>
      <c r="D257" s="25" t="n"/>
      <c r="E257" s="2" t="n"/>
      <c r="F257" s="23">
        <f>IF(OR($C257="",$D257=""),"",MAX(1,INT(($C257-'Настройки'!$C$4)/7)+1))</f>
        <v/>
      </c>
    </row>
    <row r="258">
      <c r="A258" s="2" t="n"/>
      <c r="B258" s="2" t="n"/>
      <c r="C258" s="24" t="n"/>
      <c r="D258" s="25" t="n"/>
      <c r="E258" s="2" t="n"/>
      <c r="F258" s="23">
        <f>IF(OR($C258="",$D258=""),"",MAX(1,INT(($C258-'Настройки'!$C$4)/7)+1))</f>
        <v/>
      </c>
    </row>
    <row r="259">
      <c r="A259" s="2" t="n"/>
      <c r="B259" s="2" t="n"/>
      <c r="C259" s="24" t="n"/>
      <c r="D259" s="25" t="n"/>
      <c r="E259" s="2" t="n"/>
      <c r="F259" s="23">
        <f>IF(OR($C259="",$D259=""),"",MAX(1,INT(($C259-'Настройки'!$C$4)/7)+1))</f>
        <v/>
      </c>
    </row>
    <row r="260">
      <c r="A260" s="2" t="n"/>
      <c r="B260" s="2" t="n"/>
      <c r="C260" s="24" t="n"/>
      <c r="D260" s="25" t="n"/>
      <c r="E260" s="2" t="n"/>
      <c r="F260" s="23">
        <f>IF(OR($C260="",$D260=""),"",MAX(1,INT(($C260-'Настройки'!$C$4)/7)+1))</f>
        <v/>
      </c>
    </row>
    <row r="261">
      <c r="A261" s="2" t="n"/>
      <c r="B261" s="2" t="n"/>
      <c r="C261" s="24" t="n"/>
      <c r="D261" s="25" t="n"/>
      <c r="E261" s="2" t="n"/>
      <c r="F261" s="23">
        <f>IF(OR($C261="",$D261=""),"",MAX(1,INT(($C261-'Настройки'!$C$4)/7)+1))</f>
        <v/>
      </c>
    </row>
    <row r="262">
      <c r="A262" s="2" t="n"/>
      <c r="B262" s="2" t="n"/>
      <c r="C262" s="24" t="n"/>
      <c r="D262" s="25" t="n"/>
      <c r="E262" s="2" t="n"/>
      <c r="F262" s="23">
        <f>IF(OR($C262="",$D262=""),"",MAX(1,INT(($C262-'Настройки'!$C$4)/7)+1))</f>
        <v/>
      </c>
    </row>
    <row r="263">
      <c r="A263" s="2" t="n"/>
      <c r="B263" s="2" t="n"/>
      <c r="C263" s="24" t="n"/>
      <c r="D263" s="25" t="n"/>
      <c r="E263" s="2" t="n"/>
      <c r="F263" s="23">
        <f>IF(OR($C263="",$D263=""),"",MAX(1,INT(($C263-'Настройки'!$C$4)/7)+1))</f>
        <v/>
      </c>
    </row>
    <row r="264">
      <c r="A264" s="2" t="n"/>
      <c r="B264" s="2" t="n"/>
      <c r="C264" s="24" t="n"/>
      <c r="D264" s="25" t="n"/>
      <c r="E264" s="2" t="n"/>
      <c r="F264" s="23">
        <f>IF(OR($C264="",$D264=""),"",MAX(1,INT(($C264-'Настройки'!$C$4)/7)+1))</f>
        <v/>
      </c>
    </row>
    <row r="265">
      <c r="A265" s="2" t="n"/>
      <c r="B265" s="2" t="n"/>
      <c r="C265" s="24" t="n"/>
      <c r="D265" s="25" t="n"/>
      <c r="E265" s="2" t="n"/>
      <c r="F265" s="23">
        <f>IF(OR($C265="",$D265=""),"",MAX(1,INT(($C265-'Настройки'!$C$4)/7)+1))</f>
        <v/>
      </c>
    </row>
    <row r="266">
      <c r="A266" s="2" t="n"/>
      <c r="B266" s="2" t="n"/>
      <c r="C266" s="24" t="n"/>
      <c r="D266" s="25" t="n"/>
      <c r="E266" s="2" t="n"/>
      <c r="F266" s="23">
        <f>IF(OR($C266="",$D266=""),"",MAX(1,INT(($C266-'Настройки'!$C$4)/7)+1))</f>
        <v/>
      </c>
    </row>
    <row r="267">
      <c r="A267" s="2" t="n"/>
      <c r="B267" s="2" t="n"/>
      <c r="C267" s="24" t="n"/>
      <c r="D267" s="25" t="n"/>
      <c r="E267" s="2" t="n"/>
      <c r="F267" s="23">
        <f>IF(OR($C267="",$D267=""),"",MAX(1,INT(($C267-'Настройки'!$C$4)/7)+1))</f>
        <v/>
      </c>
    </row>
    <row r="268">
      <c r="A268" s="2" t="n"/>
      <c r="B268" s="2" t="n"/>
      <c r="C268" s="24" t="n"/>
      <c r="D268" s="25" t="n"/>
      <c r="E268" s="2" t="n"/>
      <c r="F268" s="23">
        <f>IF(OR($C268="",$D268=""),"",MAX(1,INT(($C268-'Настройки'!$C$4)/7)+1))</f>
        <v/>
      </c>
    </row>
    <row r="269">
      <c r="A269" s="2" t="n"/>
      <c r="B269" s="2" t="n"/>
      <c r="C269" s="24" t="n"/>
      <c r="D269" s="25" t="n"/>
      <c r="E269" s="2" t="n"/>
      <c r="F269" s="23">
        <f>IF(OR($C269="",$D269=""),"",MAX(1,INT(($C269-'Настройки'!$C$4)/7)+1))</f>
        <v/>
      </c>
    </row>
    <row r="270">
      <c r="A270" s="2" t="n"/>
      <c r="B270" s="2" t="n"/>
      <c r="C270" s="24" t="n"/>
      <c r="D270" s="25" t="n"/>
      <c r="E270" s="2" t="n"/>
      <c r="F270" s="23">
        <f>IF(OR($C270="",$D270=""),"",MAX(1,INT(($C270-'Настройки'!$C$4)/7)+1))</f>
        <v/>
      </c>
    </row>
    <row r="271">
      <c r="A271" s="2" t="n"/>
      <c r="B271" s="2" t="n"/>
      <c r="C271" s="24" t="n"/>
      <c r="D271" s="25" t="n"/>
      <c r="E271" s="2" t="n"/>
      <c r="F271" s="23">
        <f>IF(OR($C271="",$D271=""),"",MAX(1,INT(($C271-'Настройки'!$C$4)/7)+1))</f>
        <v/>
      </c>
    </row>
    <row r="272">
      <c r="A272" s="2" t="n"/>
      <c r="B272" s="2" t="n"/>
      <c r="C272" s="24" t="n"/>
      <c r="D272" s="25" t="n"/>
      <c r="E272" s="2" t="n"/>
      <c r="F272" s="23">
        <f>IF(OR($C272="",$D272=""),"",MAX(1,INT(($C272-'Настройки'!$C$4)/7)+1))</f>
        <v/>
      </c>
    </row>
    <row r="273">
      <c r="A273" s="2" t="n"/>
      <c r="B273" s="2" t="n"/>
      <c r="C273" s="24" t="n"/>
      <c r="D273" s="25" t="n"/>
      <c r="E273" s="2" t="n"/>
      <c r="F273" s="23">
        <f>IF(OR($C273="",$D273=""),"",MAX(1,INT(($C273-'Настройки'!$C$4)/7)+1))</f>
        <v/>
      </c>
    </row>
    <row r="274">
      <c r="A274" s="2" t="n"/>
      <c r="B274" s="2" t="n"/>
      <c r="C274" s="24" t="n"/>
      <c r="D274" s="25" t="n"/>
      <c r="E274" s="2" t="n"/>
      <c r="F274" s="23">
        <f>IF(OR($C274="",$D274=""),"",MAX(1,INT(($C274-'Настройки'!$C$4)/7)+1))</f>
        <v/>
      </c>
    </row>
    <row r="275">
      <c r="A275" s="2" t="n"/>
      <c r="B275" s="2" t="n"/>
      <c r="C275" s="24" t="n"/>
      <c r="D275" s="25" t="n"/>
      <c r="E275" s="2" t="n"/>
      <c r="F275" s="23">
        <f>IF(OR($C275="",$D275=""),"",MAX(1,INT(($C275-'Настройки'!$C$4)/7)+1))</f>
        <v/>
      </c>
    </row>
    <row r="276">
      <c r="A276" s="2" t="n"/>
      <c r="B276" s="2" t="n"/>
      <c r="C276" s="24" t="n"/>
      <c r="D276" s="25" t="n"/>
      <c r="E276" s="2" t="n"/>
      <c r="F276" s="23">
        <f>IF(OR($C276="",$D276=""),"",MAX(1,INT(($C276-'Настройки'!$C$4)/7)+1))</f>
        <v/>
      </c>
    </row>
    <row r="277">
      <c r="A277" s="2" t="n"/>
      <c r="B277" s="2" t="n"/>
      <c r="C277" s="24" t="n"/>
      <c r="D277" s="25" t="n"/>
      <c r="E277" s="2" t="n"/>
      <c r="F277" s="23">
        <f>IF(OR($C277="",$D277=""),"",MAX(1,INT(($C277-'Настройки'!$C$4)/7)+1))</f>
        <v/>
      </c>
    </row>
    <row r="278">
      <c r="A278" s="2" t="n"/>
      <c r="B278" s="2" t="n"/>
      <c r="C278" s="24" t="n"/>
      <c r="D278" s="25" t="n"/>
      <c r="E278" s="2" t="n"/>
      <c r="F278" s="23">
        <f>IF(OR($C278="",$D278=""),"",MAX(1,INT(($C278-'Настройки'!$C$4)/7)+1))</f>
        <v/>
      </c>
    </row>
    <row r="279">
      <c r="A279" s="2" t="n"/>
      <c r="B279" s="2" t="n"/>
      <c r="C279" s="24" t="n"/>
      <c r="D279" s="25" t="n"/>
      <c r="E279" s="2" t="n"/>
      <c r="F279" s="23">
        <f>IF(OR($C279="",$D279=""),"",MAX(1,INT(($C279-'Настройки'!$C$4)/7)+1))</f>
        <v/>
      </c>
    </row>
    <row r="280">
      <c r="A280" s="2" t="n"/>
      <c r="B280" s="2" t="n"/>
      <c r="C280" s="24" t="n"/>
      <c r="D280" s="25" t="n"/>
      <c r="E280" s="2" t="n"/>
      <c r="F280" s="23">
        <f>IF(OR($C280="",$D280=""),"",MAX(1,INT(($C280-'Настройки'!$C$4)/7)+1))</f>
        <v/>
      </c>
    </row>
    <row r="281">
      <c r="A281" s="2" t="n"/>
      <c r="B281" s="2" t="n"/>
      <c r="C281" s="24" t="n"/>
      <c r="D281" s="25" t="n"/>
      <c r="E281" s="2" t="n"/>
      <c r="F281" s="23">
        <f>IF(OR($C281="",$D281=""),"",MAX(1,INT(($C281-'Настройки'!$C$4)/7)+1))</f>
        <v/>
      </c>
    </row>
    <row r="282">
      <c r="A282" s="2" t="n"/>
      <c r="B282" s="2" t="n"/>
      <c r="C282" s="24" t="n"/>
      <c r="D282" s="25" t="n"/>
      <c r="E282" s="2" t="n"/>
      <c r="F282" s="23">
        <f>IF(OR($C282="",$D282=""),"",MAX(1,INT(($C282-'Настройки'!$C$4)/7)+1))</f>
        <v/>
      </c>
    </row>
    <row r="283">
      <c r="A283" s="2" t="n"/>
      <c r="B283" s="2" t="n"/>
      <c r="C283" s="24" t="n"/>
      <c r="D283" s="25" t="n"/>
      <c r="E283" s="2" t="n"/>
      <c r="F283" s="23">
        <f>IF(OR($C283="",$D283=""),"",MAX(1,INT(($C283-'Настройки'!$C$4)/7)+1))</f>
        <v/>
      </c>
    </row>
    <row r="284">
      <c r="A284" s="2" t="n"/>
      <c r="B284" s="2" t="n"/>
      <c r="C284" s="24" t="n"/>
      <c r="D284" s="25" t="n"/>
      <c r="E284" s="2" t="n"/>
      <c r="F284" s="23">
        <f>IF(OR($C284="",$D284=""),"",MAX(1,INT(($C284-'Настройки'!$C$4)/7)+1))</f>
        <v/>
      </c>
    </row>
    <row r="285">
      <c r="A285" s="2" t="n"/>
      <c r="B285" s="2" t="n"/>
      <c r="C285" s="24" t="n"/>
      <c r="D285" s="25" t="n"/>
      <c r="E285" s="2" t="n"/>
      <c r="F285" s="23">
        <f>IF(OR($C285="",$D285=""),"",MAX(1,INT(($C285-'Настройки'!$C$4)/7)+1))</f>
        <v/>
      </c>
    </row>
    <row r="286">
      <c r="A286" s="2" t="n"/>
      <c r="B286" s="2" t="n"/>
      <c r="C286" s="24" t="n"/>
      <c r="D286" s="25" t="n"/>
      <c r="E286" s="2" t="n"/>
      <c r="F286" s="23">
        <f>IF(OR($C286="",$D286=""),"",MAX(1,INT(($C286-'Настройки'!$C$4)/7)+1))</f>
        <v/>
      </c>
    </row>
    <row r="287">
      <c r="A287" s="2" t="n"/>
      <c r="B287" s="2" t="n"/>
      <c r="C287" s="24" t="n"/>
      <c r="D287" s="25" t="n"/>
      <c r="E287" s="2" t="n"/>
      <c r="F287" s="23">
        <f>IF(OR($C287="",$D287=""),"",MAX(1,INT(($C287-'Настройки'!$C$4)/7)+1))</f>
        <v/>
      </c>
    </row>
    <row r="288">
      <c r="A288" s="2" t="n"/>
      <c r="B288" s="2" t="n"/>
      <c r="C288" s="24" t="n"/>
      <c r="D288" s="25" t="n"/>
      <c r="E288" s="2" t="n"/>
      <c r="F288" s="23">
        <f>IF(OR($C288="",$D288=""),"",MAX(1,INT(($C288-'Настройки'!$C$4)/7)+1))</f>
        <v/>
      </c>
    </row>
    <row r="289">
      <c r="A289" s="2" t="n"/>
      <c r="B289" s="2" t="n"/>
      <c r="C289" s="24" t="n"/>
      <c r="D289" s="25" t="n"/>
      <c r="E289" s="2" t="n"/>
      <c r="F289" s="23">
        <f>IF(OR($C289="",$D289=""),"",MAX(1,INT(($C289-'Настройки'!$C$4)/7)+1))</f>
        <v/>
      </c>
    </row>
    <row r="290">
      <c r="A290" s="2" t="n"/>
      <c r="B290" s="2" t="n"/>
      <c r="C290" s="24" t="n"/>
      <c r="D290" s="25" t="n"/>
      <c r="E290" s="2" t="n"/>
      <c r="F290" s="23">
        <f>IF(OR($C290="",$D290=""),"",MAX(1,INT(($C290-'Настройки'!$C$4)/7)+1))</f>
        <v/>
      </c>
    </row>
    <row r="291">
      <c r="A291" s="2" t="n"/>
      <c r="B291" s="2" t="n"/>
      <c r="C291" s="24" t="n"/>
      <c r="D291" s="25" t="n"/>
      <c r="E291" s="2" t="n"/>
      <c r="F291" s="23">
        <f>IF(OR($C291="",$D291=""),"",MAX(1,INT(($C291-'Настройки'!$C$4)/7)+1))</f>
        <v/>
      </c>
    </row>
    <row r="292">
      <c r="A292" s="2" t="n"/>
      <c r="B292" s="2" t="n"/>
      <c r="C292" s="24" t="n"/>
      <c r="D292" s="25" t="n"/>
      <c r="E292" s="2" t="n"/>
      <c r="F292" s="23">
        <f>IF(OR($C292="",$D292=""),"",MAX(1,INT(($C292-'Настройки'!$C$4)/7)+1))</f>
        <v/>
      </c>
    </row>
    <row r="293">
      <c r="A293" s="2" t="n"/>
      <c r="B293" s="2" t="n"/>
      <c r="C293" s="24" t="n"/>
      <c r="D293" s="25" t="n"/>
      <c r="E293" s="2" t="n"/>
      <c r="F293" s="23">
        <f>IF(OR($C293="",$D293=""),"",MAX(1,INT(($C293-'Настройки'!$C$4)/7)+1))</f>
        <v/>
      </c>
    </row>
    <row r="294">
      <c r="A294" s="2" t="n"/>
      <c r="B294" s="2" t="n"/>
      <c r="C294" s="24" t="n"/>
      <c r="D294" s="25" t="n"/>
      <c r="E294" s="2" t="n"/>
      <c r="F294" s="23">
        <f>IF(OR($C294="",$D294=""),"",MAX(1,INT(($C294-'Настройки'!$C$4)/7)+1))</f>
        <v/>
      </c>
    </row>
    <row r="295">
      <c r="A295" s="2" t="n"/>
      <c r="B295" s="2" t="n"/>
      <c r="C295" s="24" t="n"/>
      <c r="D295" s="25" t="n"/>
      <c r="E295" s="2" t="n"/>
      <c r="F295" s="23">
        <f>IF(OR($C295="",$D295=""),"",MAX(1,INT(($C295-'Настройки'!$C$4)/7)+1))</f>
        <v/>
      </c>
    </row>
    <row r="296">
      <c r="A296" s="2" t="n"/>
      <c r="B296" s="2" t="n"/>
      <c r="C296" s="24" t="n"/>
      <c r="D296" s="25" t="n"/>
      <c r="E296" s="2" t="n"/>
      <c r="F296" s="23">
        <f>IF(OR($C296="",$D296=""),"",MAX(1,INT(($C296-'Настройки'!$C$4)/7)+1))</f>
        <v/>
      </c>
    </row>
    <row r="297">
      <c r="A297" s="2" t="n"/>
      <c r="B297" s="2" t="n"/>
      <c r="C297" s="24" t="n"/>
      <c r="D297" s="25" t="n"/>
      <c r="E297" s="2" t="n"/>
      <c r="F297" s="23">
        <f>IF(OR($C297="",$D297=""),"",MAX(1,INT(($C297-'Настройки'!$C$4)/7)+1))</f>
        <v/>
      </c>
    </row>
    <row r="298">
      <c r="A298" s="2" t="n"/>
      <c r="B298" s="2" t="n"/>
      <c r="C298" s="24" t="n"/>
      <c r="D298" s="25" t="n"/>
      <c r="E298" s="2" t="n"/>
      <c r="F298" s="23">
        <f>IF(OR($C298="",$D298=""),"",MAX(1,INT(($C298-'Настройки'!$C$4)/7)+1))</f>
        <v/>
      </c>
    </row>
    <row r="299">
      <c r="A299" s="2" t="n"/>
      <c r="B299" s="2" t="n"/>
      <c r="C299" s="24" t="n"/>
      <c r="D299" s="25" t="n"/>
      <c r="E299" s="2" t="n"/>
      <c r="F299" s="23">
        <f>IF(OR($C299="",$D299=""),"",MAX(1,INT(($C299-'Настройки'!$C$4)/7)+1))</f>
        <v/>
      </c>
    </row>
    <row r="300">
      <c r="A300" s="2" t="n"/>
      <c r="B300" s="2" t="n"/>
      <c r="C300" s="24" t="n"/>
      <c r="D300" s="25" t="n"/>
      <c r="E300" s="2" t="n"/>
      <c r="F300" s="23">
        <f>IF(OR($C300="",$D300=""),"",MAX(1,INT(($C300-'Настройки'!$C$4)/7)+1))</f>
        <v/>
      </c>
    </row>
    <row r="301">
      <c r="A301" s="2" t="n"/>
      <c r="B301" s="2" t="n"/>
      <c r="C301" s="24" t="n"/>
      <c r="D301" s="25" t="n"/>
      <c r="E301" s="2" t="n"/>
      <c r="F301" s="23">
        <f>IF(OR($C301="",$D301=""),"",MAX(1,INT(($C301-'Настройки'!$C$4)/7)+1))</f>
        <v/>
      </c>
    </row>
    <row r="302">
      <c r="A302" s="2" t="n"/>
      <c r="B302" s="2" t="n"/>
      <c r="C302" s="24" t="n"/>
      <c r="D302" s="25" t="n"/>
      <c r="E302" s="2" t="n"/>
      <c r="F302" s="23">
        <f>IF(OR($C302="",$D302=""),"",MAX(1,INT(($C302-'Настройки'!$C$4)/7)+1))</f>
        <v/>
      </c>
    </row>
    <row r="303">
      <c r="A303" s="2" t="n"/>
      <c r="B303" s="2" t="n"/>
      <c r="C303" s="24" t="n"/>
      <c r="D303" s="25" t="n"/>
      <c r="E303" s="2" t="n"/>
      <c r="F303" s="23">
        <f>IF(OR($C303="",$D303=""),"",MAX(1,INT(($C303-'Настройки'!$C$4)/7)+1))</f>
        <v/>
      </c>
    </row>
    <row r="304">
      <c r="A304" s="2" t="n"/>
      <c r="B304" s="2" t="n"/>
      <c r="C304" s="24" t="n"/>
      <c r="D304" s="25" t="n"/>
      <c r="E304" s="2" t="n"/>
      <c r="F304" s="23">
        <f>IF(OR($C304="",$D304=""),"",MAX(1,INT(($C304-'Настройки'!$C$4)/7)+1))</f>
        <v/>
      </c>
    </row>
    <row r="305">
      <c r="A305" s="2" t="n"/>
      <c r="B305" s="2" t="n"/>
      <c r="C305" s="24" t="n"/>
      <c r="D305" s="25" t="n"/>
      <c r="E305" s="2" t="n"/>
      <c r="F305" s="23">
        <f>IF(OR($C305="",$D305=""),"",MAX(1,INT(($C305-'Настройки'!$C$4)/7)+1))</f>
        <v/>
      </c>
    </row>
  </sheetData>
  <autoFilter ref="A5:F305"/>
  <dataValidations count="2">
    <dataValidation sqref="E6:E305" showDropDown="0" showInputMessage="0" showErrorMessage="0" allowBlank="1" type="list">
      <formula1>"да,нет"</formula1>
    </dataValidation>
    <dataValidation sqref="A6:A305" showDropDown="0" showInputMessage="0" showErrorMessage="0" allowBlank="1" type="list">
      <formula1>"Поставщики,Зарплата,Налоги,Аренда,Кредит,Прочее"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3" customWidth="1" min="1" max="1"/>
    <col width="50" customWidth="1" min="2" max="2"/>
    <col width="14" customWidth="1" min="3" max="3"/>
    <col width="16" customWidth="1" min="4" max="4"/>
    <col width="34" customWidth="1" min="5" max="5"/>
  </cols>
  <sheetData>
    <row r="1">
      <c r="A1" s="1" t="inlineStr">
        <is>
          <t>Настройки календаря и поправки на платёжную дисциплину</t>
        </is>
      </c>
      <c r="B1" s="2" t="n"/>
      <c r="C1" s="2" t="n"/>
      <c r="D1" s="2" t="n"/>
      <c r="E1" s="2" t="n"/>
    </row>
    <row r="2">
      <c r="A2" s="3" t="inlineStr">
        <is>
          <t>Жёлтые ячейки — ваши. Поправки — пример: через квартал сверьте их с фактом по строке «Выполнение плана».</t>
        </is>
      </c>
      <c r="B2" s="2" t="n"/>
      <c r="C2" s="2" t="n"/>
      <c r="D2" s="2" t="n"/>
      <c r="E2" s="2" t="n"/>
    </row>
    <row r="3">
      <c r="A3" s="2" t="n"/>
      <c r="B3" s="2" t="n"/>
      <c r="C3" s="2" t="n"/>
      <c r="D3" s="2" t="n"/>
      <c r="E3" s="2" t="n"/>
    </row>
    <row r="4">
      <c r="A4" s="2" t="n"/>
      <c r="B4" s="8" t="inlineStr">
        <is>
          <t>Дата начала календаря (понедельник)</t>
        </is>
      </c>
      <c r="C4" s="26" t="n">
        <v>46300</v>
      </c>
      <c r="D4" s="2" t="n"/>
      <c r="E4" s="2" t="n"/>
    </row>
    <row r="5">
      <c r="A5" s="2" t="n"/>
      <c r="B5" s="8" t="inlineStr">
        <is>
          <t>Остаток денег на счетах и в кассе на начало, ₸</t>
        </is>
      </c>
      <c r="C5" s="27" t="n">
        <v>4500000</v>
      </c>
      <c r="D5" s="2" t="n"/>
      <c r="E5" s="2" t="n"/>
    </row>
    <row r="6">
      <c r="A6" s="2" t="n"/>
      <c r="B6" s="8" t="inlineStr">
        <is>
          <t>Неснижаемый остаток, ₸</t>
        </is>
      </c>
      <c r="C6" s="27" t="n">
        <v>1000000</v>
      </c>
      <c r="D6" s="28" t="inlineStr">
        <is>
          <t>ниже этой суммы календарь подсвечивает неделю жёлтым</t>
        </is>
      </c>
      <c r="E6" s="2" t="n"/>
    </row>
    <row r="7">
      <c r="A7" s="2" t="n"/>
      <c r="B7" s="2" t="n"/>
      <c r="C7" s="2" t="n"/>
      <c r="D7" s="2" t="n"/>
      <c r="E7" s="2" t="n"/>
    </row>
    <row r="8">
      <c r="A8" s="2" t="n"/>
      <c r="B8" s="2" t="n"/>
      <c r="C8" s="2" t="n"/>
      <c r="D8" s="2" t="n"/>
      <c r="E8" s="2" t="n"/>
    </row>
    <row r="9">
      <c r="A9" s="2" t="n"/>
      <c r="B9" s="16" t="inlineStr">
        <is>
          <t>Оценка клиента</t>
        </is>
      </c>
      <c r="C9" s="16" t="inlineStr">
        <is>
          <t>Сдвиг, дней</t>
        </is>
      </c>
      <c r="D9" s="16" t="inlineStr">
        <is>
          <t>Вероятность оплаты</t>
        </is>
      </c>
      <c r="E9" s="2" t="n"/>
    </row>
    <row r="10">
      <c r="A10" s="2" t="n"/>
      <c r="B10" s="29" t="inlineStr">
        <is>
          <t>A</t>
        </is>
      </c>
      <c r="C10" s="30" t="n">
        <v>2</v>
      </c>
      <c r="D10" s="31" t="n">
        <v>1</v>
      </c>
      <c r="E10" s="28" t="inlineStr">
        <is>
          <t>платит вовремя</t>
        </is>
      </c>
    </row>
    <row r="11">
      <c r="A11" s="2" t="n"/>
      <c r="B11" s="29" t="inlineStr">
        <is>
          <t>B</t>
        </is>
      </c>
      <c r="C11" s="30" t="n">
        <v>10</v>
      </c>
      <c r="D11" s="31" t="n">
        <v>0.9</v>
      </c>
      <c r="E11" s="28" t="inlineStr">
        <is>
          <t>опаздывает в пределах разумного</t>
        </is>
      </c>
    </row>
    <row r="12">
      <c r="A12" s="2" t="n"/>
      <c r="B12" s="29" t="inlineStr">
        <is>
          <t>C</t>
        </is>
      </c>
      <c r="C12" s="30" t="n">
        <v>35</v>
      </c>
      <c r="D12" s="31" t="n">
        <v>0.6</v>
      </c>
      <c r="E12" s="28" t="inlineStr">
        <is>
          <t>систематически тянет</t>
        </is>
      </c>
    </row>
    <row r="13">
      <c r="A13" s="2" t="n"/>
      <c r="B13" s="29" t="inlineStr">
        <is>
          <t>Н</t>
        </is>
      </c>
      <c r="C13" s="30" t="n">
        <v>15</v>
      </c>
      <c r="D13" s="31" t="n">
        <v>0.8</v>
      </c>
      <c r="E13" s="28" t="inlineStr">
        <is>
          <t>новый, истории нет</t>
        </is>
      </c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inlineStr">
        <is>
          <t>Вероятность, что обещание оплаты выполнят в срок</t>
        </is>
      </c>
      <c r="C16" s="31" t="n">
        <v>0.8</v>
      </c>
      <c r="D16" s="2" t="n"/>
      <c r="E16" s="2" t="n"/>
    </row>
    <row r="17">
      <c r="A17" s="2" t="n"/>
      <c r="B17" s="2" t="inlineStr">
        <is>
          <t>Множитель для документов, уже просроченных до 90 дней</t>
        </is>
      </c>
      <c r="C17" s="31" t="n">
        <v>0.7</v>
      </c>
      <c r="D17" s="2" t="n"/>
      <c r="E17" s="2" t="n"/>
    </row>
    <row r="18">
      <c r="A18" s="2" t="n"/>
      <c r="B18" s="2" t="inlineStr">
        <is>
          <t>Вероятность для просрочки больше 90 дней</t>
        </is>
      </c>
      <c r="C18" s="31" t="n">
        <v>0.2</v>
      </c>
      <c r="D18" s="2" t="n"/>
      <c r="E18" s="2" t="n"/>
    </row>
    <row r="19">
      <c r="A19" s="2" t="n"/>
      <c r="B19" s="2" t="n"/>
      <c r="C19" s="2" t="n"/>
      <c r="D19" s="2" t="n"/>
      <c r="E19" s="2" t="n"/>
    </row>
    <row r="20" ht="54" customHeight="1">
      <c r="A20" s="2" t="n"/>
      <c r="B20" s="15" t="inlineStr">
        <is>
          <t>Как считается приход. Документ со сроком впереди: ожидаемая дата = срок + сдвиг по оценке клиента, сумма × вероятность. Уже просроченный документ: ожидаемая дата = дата начала + сдвиг, вероятность × множитель для просроченных; просрочка больше 90 дней — своя вероятность. Обещание: дата обещания, своя вероятность.</t>
        </is>
      </c>
      <c r="C20" s="2" t="n"/>
      <c r="D20" s="2" t="n"/>
      <c r="E20" s="2" t="n"/>
    </row>
  </sheetData>
  <mergeCells count="1">
    <mergeCell ref="B20:E2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Шаблон платёжного календаря на 13 недель</t>
        </is>
      </c>
      <c r="B1" s="2" t="n"/>
    </row>
    <row r="2">
      <c r="A2" s="3" t="inlineStr">
        <is>
          <t>debitorka.kz · версия от 01.10.2026 · статья с разбором: debitorka.kz/guides/platezhnyy-kalendar</t>
        </is>
      </c>
      <c r="B2" s="2" t="n"/>
    </row>
    <row r="3">
      <c r="A3" s="2" t="n"/>
      <c r="B3" s="2" t="n"/>
    </row>
    <row r="4">
      <c r="A4" s="32" t="inlineStr">
        <is>
          <t>Что внутри</t>
        </is>
      </c>
      <c r="B4" s="2" t="n"/>
    </row>
    <row r="5">
      <c r="A5" s="2" t="n"/>
      <c r="B5" s="33" t="inlineStr">
        <is>
          <t>«Календарь» — 13 недель вперёд: остаток на начало, приход с поправкой на дисциплину, платежи, остаток на конец и сигнал о разрыве. Ниже — тот же календарь строго по срокам и план-факт.</t>
        </is>
      </c>
    </row>
    <row r="6">
      <c r="A6" s="2" t="n"/>
      <c r="B6" s="33" t="inlineStr">
        <is>
          <t>«Приход» — неоплаченные документы покупателей и обещания оплаты. Для каждой строки считаются ожидаемая дата, вероятность и ожидаемая сумма.</t>
        </is>
      </c>
    </row>
    <row r="7">
      <c r="A7" s="2" t="n"/>
      <c r="B7" s="33" t="inlineStr">
        <is>
          <t>«Платежи» — всё, что вы должны заплатить: поставщики, зарплата, налоги, аренда, кредиты.</t>
        </is>
      </c>
    </row>
    <row r="8">
      <c r="A8" s="2" t="n"/>
      <c r="B8" s="33" t="inlineStr">
        <is>
          <t>«Настройки» — дата начала, остаток денег, неснижаемый остаток и поправки по оценкам клиентов A, B, C и «новый».</t>
        </is>
      </c>
    </row>
    <row r="9">
      <c r="A9" s="2" t="n"/>
      <c r="B9" s="2" t="n"/>
    </row>
    <row r="10">
      <c r="A10" s="32" t="inlineStr">
        <is>
          <t>Как заполнить</t>
        </is>
      </c>
      <c r="B10" s="2" t="n"/>
    </row>
    <row r="11">
      <c r="A11" s="10" t="n">
        <v>1</v>
      </c>
      <c r="B11" s="33" t="inlineStr">
        <is>
          <t>На листе «Настройки» поставьте дату начала — ближайший понедельник — и остаток денег на счетах и в кассе на этот день.</t>
        </is>
      </c>
    </row>
    <row r="12">
      <c r="A12" s="10" t="n">
        <v>2</v>
      </c>
      <c r="B12" s="33" t="inlineStr">
        <is>
          <t>На листе «Приход» очистите примеры и вставьте неоплаченные документы из 1С: контрагент, документ, срок оплаты, остаток. В колонке E поставьте оценку клиента, в F — «срок».</t>
        </is>
      </c>
    </row>
    <row r="13">
      <c r="A13" s="10" t="n">
        <v>3</v>
      </c>
      <c r="B13" s="33" t="inlineStr">
        <is>
          <t>Обещания оплаты (гарантийные письма, графики, договорённости по телефону) добавьте отдельными строками с типом «обещание» и датой обещания. Сам долг по этому документу из списка уберите, чтобы не посчитать дважды.</t>
        </is>
      </c>
    </row>
    <row r="14">
      <c r="A14" s="10" t="n">
        <v>4</v>
      </c>
      <c r="B14" s="33" t="inlineStr">
        <is>
          <t>На листе «Платежи» впишите платежи на 13 недель: поставщики по срокам договоров, зарплата, налоги, аренда, кредит. Отметьте обязательные.</t>
        </is>
      </c>
    </row>
    <row r="15">
      <c r="A15" s="10" t="n">
        <v>5</v>
      </c>
      <c r="B15" s="33" t="inlineStr">
        <is>
          <t>Откройте «Календарь». Красная неделя — разрыв, жёлтая — остаток ниже неснижаемого. Сравните с блоком «строго по срокам»: разница и есть цена опозданий клиентов.</t>
        </is>
      </c>
    </row>
    <row r="16">
      <c r="A16" s="2" t="n"/>
      <c r="B16" s="2" t="n"/>
    </row>
    <row r="17">
      <c r="A17" s="32" t="inlineStr">
        <is>
          <t>Как вести</t>
        </is>
      </c>
      <c r="B17" s="2" t="n"/>
    </row>
    <row r="18">
      <c r="A18" s="2" t="n"/>
      <c r="B18" s="33" t="inlineStr">
        <is>
          <t>Каждый понедельник: обновите остаток денег, перенесите дату начала на новый понедельник, обновите список документов из 1С, впишите факт прихода за прошедшую неделю.</t>
        </is>
      </c>
    </row>
    <row r="19">
      <c r="A19" s="2" t="n"/>
      <c r="B19" s="33" t="inlineStr">
        <is>
          <t>Раз в квартал посмотрите строку «Выполнение плана». Если факт стабильно ниже плана, уменьшите вероятности на листе «Настройки», если выше — увеличьте.</t>
        </is>
      </c>
    </row>
    <row r="20">
      <c r="A20" s="2" t="n"/>
      <c r="B20" s="33" t="inlineStr">
        <is>
          <t>Оценку A/B/C берите из истории оплат: A — в среднем опаздывает не больше чем на 3 дня и минимум 80% денег приходит в срок, B — опаздывает в среднем до 15 дней, C — больше 15 дней.</t>
        </is>
      </c>
    </row>
    <row r="21">
      <c r="A21" s="2" t="n"/>
      <c r="B21" s="2" t="n"/>
    </row>
    <row r="22">
      <c r="A22" s="32" t="inlineStr">
        <is>
          <t>Ограничения</t>
        </is>
      </c>
      <c r="B22" s="2" t="n"/>
    </row>
    <row r="23">
      <c r="A23" s="2" t="n"/>
      <c r="B23" s="33" t="inlineStr">
        <is>
          <t>Строки-примеры заполнены условными компаниями. Это не реквизиты реальных организаций.</t>
        </is>
      </c>
    </row>
    <row r="24">
      <c r="A24" s="2" t="n"/>
      <c r="B24" s="33" t="inlineStr">
        <is>
          <t>Формулы рассчитаны на 300 строк прихода и 300 платежей. Если строк больше — протяните формулы вниз.</t>
        </is>
      </c>
    </row>
    <row r="25">
      <c r="A25" s="2" t="n"/>
      <c r="B25" s="33" t="inlineStr">
        <is>
          <t>Сроки уплаты налогов проверяйте по Налоговому кодексу РК и своему режиму. Шаблон — инструмент планирования, он не заменяет бухгалтерский учёт.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debitorka.kz</dc:creator>
  <dc:title xmlns:dc="http://purl.org/dc/elements/1.1/">Шаблон платёжного календаря на 13 недель</dc:title>
  <dcterms:created xmlns:dcterms="http://purl.org/dc/terms/" xmlns:xsi="http://www.w3.org/2001/XMLSchema-instance" xsi:type="dcterms:W3CDTF">2026-10-01T16:59:58Z</dcterms:created>
  <dcterms:modified xmlns:dcterms="http://purl.org/dc/terms/" xmlns:xsi="http://www.w3.org/2001/XMLSchema-instance" xsi:type="dcterms:W3CDTF">2026-10-01T16:59:58Z</dcterms:modified>
</cp:coreProperties>
</file>